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areariscossioni-my.sharepoint.com/personal/giulia_lovera_dasein_it/Documents/Documenti/SiClient/GIOVELavoroTmp/"/>
    </mc:Choice>
  </mc:AlternateContent>
  <xr:revisionPtr revIDLastSave="0" documentId="11_516B4C1D1F6D238733AD812814FD8CB254B4450A" xr6:coauthVersionLast="47" xr6:coauthVersionMax="47" xr10:uidLastSave="{00000000-0000-0000-0000-000000000000}"/>
  <bookViews>
    <workbookView xWindow="-15" yWindow="1440" windowWidth="26805" windowHeight="14115" xr2:uid="{00000000-000D-0000-FFFF-FFFF00000000}"/>
  </bookViews>
  <sheets>
    <sheet name="Modello Piano flussi cassa" sheetId="4" r:id="rId1"/>
    <sheet name="ModelloPianoFlussiCassa_PEG" sheetId="6" r:id="rId2"/>
  </sheets>
  <definedNames>
    <definedName name="_xlnm.Print_Area" localSheetId="0">'Modello Piano flussi cassa'!$A$1:$J$105</definedName>
    <definedName name="_xlnm.Print_Area" localSheetId="1">ModelloPianoFlussiCassa_PEG!$A$1:$N$224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14" i="6" l="1"/>
  <c r="M216" i="6" s="1"/>
  <c r="K214" i="6"/>
  <c r="K216" i="6" s="1"/>
  <c r="I214" i="6"/>
  <c r="I216" i="6" s="1"/>
  <c r="G214" i="6"/>
  <c r="G216" i="6" s="1"/>
  <c r="N210" i="6"/>
  <c r="L210" i="6"/>
  <c r="J210" i="6"/>
  <c r="H210" i="6"/>
  <c r="N201" i="6"/>
  <c r="N214" i="6" s="1"/>
  <c r="L201" i="6"/>
  <c r="L214" i="6" s="1"/>
  <c r="J201" i="6"/>
  <c r="J214" i="6" s="1"/>
  <c r="J216" i="6" s="1"/>
  <c r="H201" i="6"/>
  <c r="H214" i="6" s="1"/>
  <c r="H216" i="6" s="1"/>
  <c r="N200" i="6"/>
  <c r="M200" i="6"/>
  <c r="L200" i="6"/>
  <c r="K200" i="6"/>
  <c r="J200" i="6"/>
  <c r="I200" i="6"/>
  <c r="H200" i="6"/>
  <c r="G200" i="6"/>
  <c r="N198" i="6"/>
  <c r="M198" i="6"/>
  <c r="L198" i="6"/>
  <c r="K198" i="6"/>
  <c r="J198" i="6"/>
  <c r="I198" i="6"/>
  <c r="H198" i="6"/>
  <c r="G198" i="6"/>
  <c r="N191" i="6"/>
  <c r="M191" i="6"/>
  <c r="L191" i="6"/>
  <c r="K191" i="6"/>
  <c r="J191" i="6"/>
  <c r="I191" i="6"/>
  <c r="H191" i="6"/>
  <c r="G191" i="6"/>
  <c r="M186" i="6"/>
  <c r="K186" i="6"/>
  <c r="I186" i="6"/>
  <c r="G186" i="6"/>
  <c r="N178" i="6"/>
  <c r="N186" i="6" s="1"/>
  <c r="L178" i="6"/>
  <c r="L186" i="6" s="1"/>
  <c r="J178" i="6"/>
  <c r="J186" i="6" s="1"/>
  <c r="H178" i="6"/>
  <c r="H186" i="6" s="1"/>
  <c r="N173" i="6"/>
  <c r="L173" i="6"/>
  <c r="J173" i="6"/>
  <c r="H173" i="6"/>
  <c r="M171" i="6"/>
  <c r="K171" i="6"/>
  <c r="I171" i="6"/>
  <c r="G171" i="6"/>
  <c r="N167" i="6"/>
  <c r="L167" i="6"/>
  <c r="L171" i="6" s="1"/>
  <c r="J167" i="6"/>
  <c r="J171" i="6" s="1"/>
  <c r="H167" i="6"/>
  <c r="N159" i="6"/>
  <c r="N171" i="6" s="1"/>
  <c r="L159" i="6"/>
  <c r="J159" i="6"/>
  <c r="H159" i="6"/>
  <c r="N138" i="6"/>
  <c r="L138" i="6"/>
  <c r="J138" i="6"/>
  <c r="H138" i="6"/>
  <c r="H171" i="6" s="1"/>
  <c r="N109" i="6"/>
  <c r="L109" i="6"/>
  <c r="J109" i="6"/>
  <c r="H109" i="6"/>
  <c r="N103" i="6"/>
  <c r="L103" i="6"/>
  <c r="J103" i="6"/>
  <c r="H103" i="6"/>
  <c r="N95" i="6"/>
  <c r="L95" i="6"/>
  <c r="J95" i="6"/>
  <c r="H95" i="6"/>
  <c r="N90" i="6"/>
  <c r="N220" i="6" s="1"/>
  <c r="L90" i="6"/>
  <c r="L220" i="6" s="1"/>
  <c r="J90" i="6"/>
  <c r="J220" i="6" s="1"/>
  <c r="H90" i="6"/>
  <c r="H220" i="6" s="1"/>
  <c r="I87" i="6"/>
  <c r="I89" i="6" s="1"/>
  <c r="I219" i="6" s="1"/>
  <c r="M85" i="6"/>
  <c r="K85" i="6"/>
  <c r="K87" i="6" s="1"/>
  <c r="K89" i="6" s="1"/>
  <c r="K219" i="6" s="1"/>
  <c r="I85" i="6"/>
  <c r="G85" i="6"/>
  <c r="N81" i="6"/>
  <c r="N85" i="6" s="1"/>
  <c r="N87" i="6" s="1"/>
  <c r="N89" i="6" s="1"/>
  <c r="L81" i="6"/>
  <c r="L85" i="6" s="1"/>
  <c r="J81" i="6"/>
  <c r="J85" i="6" s="1"/>
  <c r="H81" i="6"/>
  <c r="H85" i="6" s="1"/>
  <c r="H87" i="6" s="1"/>
  <c r="H89" i="6" s="1"/>
  <c r="N72" i="6"/>
  <c r="L72" i="6"/>
  <c r="J72" i="6"/>
  <c r="H72" i="6"/>
  <c r="N71" i="6"/>
  <c r="M71" i="6"/>
  <c r="M87" i="6" s="1"/>
  <c r="M89" i="6" s="1"/>
  <c r="M219" i="6" s="1"/>
  <c r="L71" i="6"/>
  <c r="K71" i="6"/>
  <c r="J71" i="6"/>
  <c r="I71" i="6"/>
  <c r="H71" i="6"/>
  <c r="G71" i="6"/>
  <c r="G87" i="6" s="1"/>
  <c r="G89" i="6" s="1"/>
  <c r="G219" i="6" s="1"/>
  <c r="N66" i="6"/>
  <c r="M66" i="6"/>
  <c r="L66" i="6"/>
  <c r="K66" i="6"/>
  <c r="J66" i="6"/>
  <c r="I66" i="6"/>
  <c r="H66" i="6"/>
  <c r="G66" i="6"/>
  <c r="N61" i="6"/>
  <c r="M61" i="6"/>
  <c r="K61" i="6"/>
  <c r="I61" i="6"/>
  <c r="H61" i="6"/>
  <c r="G61" i="6"/>
  <c r="N50" i="6"/>
  <c r="L50" i="6"/>
  <c r="L61" i="6" s="1"/>
  <c r="J50" i="6"/>
  <c r="J61" i="6" s="1"/>
  <c r="H50" i="6"/>
  <c r="N48" i="6"/>
  <c r="M48" i="6"/>
  <c r="K48" i="6"/>
  <c r="I48" i="6"/>
  <c r="H48" i="6"/>
  <c r="G48" i="6"/>
  <c r="N43" i="6"/>
  <c r="L43" i="6"/>
  <c r="L48" i="6" s="1"/>
  <c r="J43" i="6"/>
  <c r="J48" i="6" s="1"/>
  <c r="H43" i="6"/>
  <c r="N35" i="6"/>
  <c r="M35" i="6"/>
  <c r="K35" i="6"/>
  <c r="I35" i="6"/>
  <c r="H35" i="6"/>
  <c r="G35" i="6"/>
  <c r="N20" i="6"/>
  <c r="L20" i="6"/>
  <c r="L35" i="6" s="1"/>
  <c r="J20" i="6"/>
  <c r="J35" i="6" s="1"/>
  <c r="H20" i="6"/>
  <c r="N19" i="6"/>
  <c r="M19" i="6"/>
  <c r="L19" i="6"/>
  <c r="K19" i="6"/>
  <c r="J19" i="6"/>
  <c r="I19" i="6"/>
  <c r="H19" i="6"/>
  <c r="G19" i="6"/>
  <c r="I97" i="4"/>
  <c r="J95" i="4"/>
  <c r="I95" i="4"/>
  <c r="H95" i="4"/>
  <c r="H97" i="4" s="1"/>
  <c r="G95" i="4"/>
  <c r="F95" i="4"/>
  <c r="F97" i="4" s="1"/>
  <c r="E95" i="4"/>
  <c r="E97" i="4" s="1"/>
  <c r="D95" i="4"/>
  <c r="C95" i="4"/>
  <c r="J91" i="4"/>
  <c r="I91" i="4"/>
  <c r="H91" i="4"/>
  <c r="G91" i="4"/>
  <c r="G97" i="4" s="1"/>
  <c r="F91" i="4"/>
  <c r="E91" i="4"/>
  <c r="D91" i="4"/>
  <c r="C91" i="4"/>
  <c r="J85" i="4"/>
  <c r="J97" i="4" s="1"/>
  <c r="I85" i="4"/>
  <c r="H85" i="4"/>
  <c r="G85" i="4"/>
  <c r="F85" i="4"/>
  <c r="E85" i="4"/>
  <c r="D85" i="4"/>
  <c r="D97" i="4" s="1"/>
  <c r="C85" i="4"/>
  <c r="C97" i="4" s="1"/>
  <c r="J80" i="4"/>
  <c r="I80" i="4"/>
  <c r="H80" i="4"/>
  <c r="G80" i="4"/>
  <c r="F80" i="4"/>
  <c r="E80" i="4"/>
  <c r="D80" i="4"/>
  <c r="C80" i="4"/>
  <c r="J74" i="4"/>
  <c r="I74" i="4"/>
  <c r="H74" i="4"/>
  <c r="G74" i="4"/>
  <c r="F74" i="4"/>
  <c r="E74" i="4"/>
  <c r="D74" i="4"/>
  <c r="C74" i="4"/>
  <c r="J59" i="4"/>
  <c r="J101" i="4" s="1"/>
  <c r="H59" i="4"/>
  <c r="H101" i="4" s="1"/>
  <c r="F59" i="4"/>
  <c r="F101" i="4" s="1"/>
  <c r="D59" i="4"/>
  <c r="D101" i="4" s="1"/>
  <c r="J54" i="4"/>
  <c r="I54" i="4"/>
  <c r="H54" i="4"/>
  <c r="G54" i="4"/>
  <c r="F54" i="4"/>
  <c r="F56" i="4" s="1"/>
  <c r="F58" i="4" s="1"/>
  <c r="F100" i="4" s="1"/>
  <c r="F102" i="4" s="1"/>
  <c r="E54" i="4"/>
  <c r="E56" i="4" s="1"/>
  <c r="E58" i="4" s="1"/>
  <c r="E100" i="4" s="1"/>
  <c r="D54" i="4"/>
  <c r="C54" i="4"/>
  <c r="J51" i="4"/>
  <c r="I51" i="4"/>
  <c r="H51" i="4"/>
  <c r="G51" i="4"/>
  <c r="G56" i="4" s="1"/>
  <c r="G58" i="4" s="1"/>
  <c r="G100" i="4" s="1"/>
  <c r="F51" i="4"/>
  <c r="E51" i="4"/>
  <c r="D51" i="4"/>
  <c r="C51" i="4"/>
  <c r="J46" i="4"/>
  <c r="J56" i="4" s="1"/>
  <c r="J58" i="4" s="1"/>
  <c r="J100" i="4" s="1"/>
  <c r="J102" i="4" s="1"/>
  <c r="I46" i="4"/>
  <c r="I56" i="4" s="1"/>
  <c r="I58" i="4" s="1"/>
  <c r="I100" i="4" s="1"/>
  <c r="H46" i="4"/>
  <c r="G46" i="4"/>
  <c r="F46" i="4"/>
  <c r="E46" i="4"/>
  <c r="D46" i="4"/>
  <c r="D56" i="4" s="1"/>
  <c r="D58" i="4" s="1"/>
  <c r="D100" i="4" s="1"/>
  <c r="D102" i="4" s="1"/>
  <c r="C46" i="4"/>
  <c r="C56" i="4" s="1"/>
  <c r="C58" i="4" s="1"/>
  <c r="C100" i="4" s="1"/>
  <c r="J41" i="4"/>
  <c r="I41" i="4"/>
  <c r="H41" i="4"/>
  <c r="G41" i="4"/>
  <c r="F41" i="4"/>
  <c r="E41" i="4"/>
  <c r="D41" i="4"/>
  <c r="C41" i="4"/>
  <c r="J35" i="4"/>
  <c r="I35" i="4"/>
  <c r="H35" i="4"/>
  <c r="G35" i="4"/>
  <c r="F35" i="4"/>
  <c r="E35" i="4"/>
  <c r="D35" i="4"/>
  <c r="C35" i="4"/>
  <c r="J29" i="4"/>
  <c r="I29" i="4"/>
  <c r="H29" i="4"/>
  <c r="G29" i="4"/>
  <c r="F29" i="4"/>
  <c r="E29" i="4"/>
  <c r="D29" i="4"/>
  <c r="C29" i="4"/>
  <c r="F25" i="4"/>
  <c r="J18" i="4"/>
  <c r="I18" i="4"/>
  <c r="H18" i="4"/>
  <c r="H17" i="4" s="1"/>
  <c r="H25" i="4" s="1"/>
  <c r="G18" i="4"/>
  <c r="G17" i="4" s="1"/>
  <c r="G25" i="4" s="1"/>
  <c r="F18" i="4"/>
  <c r="E18" i="4"/>
  <c r="E17" i="4" s="1"/>
  <c r="E25" i="4" s="1"/>
  <c r="D18" i="4"/>
  <c r="C18" i="4"/>
  <c r="J17" i="4"/>
  <c r="J25" i="4" s="1"/>
  <c r="I17" i="4"/>
  <c r="I25" i="4" s="1"/>
  <c r="F17" i="4"/>
  <c r="D17" i="4"/>
  <c r="D25" i="4" s="1"/>
  <c r="C17" i="4"/>
  <c r="C25" i="4" s="1"/>
  <c r="L216" i="6" l="1"/>
  <c r="N216" i="6"/>
  <c r="H56" i="4"/>
  <c r="H58" i="4" s="1"/>
  <c r="H100" i="4" s="1"/>
  <c r="H102" i="4" s="1"/>
  <c r="N219" i="6"/>
  <c r="N221" i="6" s="1"/>
  <c r="H219" i="6"/>
  <c r="H221" i="6" s="1"/>
  <c r="J87" i="6"/>
  <c r="J89" i="6" s="1"/>
  <c r="J219" i="6" s="1"/>
  <c r="J221" i="6" s="1"/>
  <c r="L87" i="6"/>
  <c r="L89" i="6" s="1"/>
  <c r="L219" i="6" s="1"/>
  <c r="L221" i="6" s="1"/>
</calcChain>
</file>

<file path=xl/sharedStrings.xml><?xml version="1.0" encoding="utf-8"?>
<sst xmlns="http://schemas.openxmlformats.org/spreadsheetml/2006/main" count="886" uniqueCount="413">
  <si>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</si>
  <si>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</si>
  <si>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</si>
  <si>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</si>
  <si>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</si>
  <si>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</si>
  <si>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</si>
  <si>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</si>
  <si>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</si>
  <si>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</si>
  <si>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</si>
  <si>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</si>
  <si>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</si>
  <si>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</si>
  <si>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</si>
  <si>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</si>
  <si>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</si>
  <si>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</si>
  <si>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</si>
  <si>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</si>
  <si>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</si>
  <si>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</si>
  <si>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</si>
  <si>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</si>
  <si>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</si>
  <si>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</si>
  <si>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</si>
  <si>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</si>
  <si>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</si>
  <si>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</si>
  <si>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</si>
  <si>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</si>
  <si>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</si>
  <si>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</si>
  <si>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</si>
  <si>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</si>
  <si>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</si>
  <si>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</si>
  <si>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</si>
  <si>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</si>
  <si>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</si>
  <si>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</si>
  <si>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</si>
  <si>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</si>
  <si>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</si>
  <si>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</si>
  <si>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</si>
  <si>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</si>
  <si>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</si>
  <si>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</si>
  <si>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</si>
  <si>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</si>
  <si>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</si>
  <si>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</si>
  <si>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</si>
  <si>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</si>
  <si>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</si>
  <si>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</si>
  <si>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</si>
  <si>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</si>
  <si>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</si>
  <si>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</si>
  <si>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</si>
  <si>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</si>
  <si>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</si>
  <si>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</si>
  <si>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</si>
  <si>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</si>
  <si>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</si>
  <si>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</si>
  <si>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</si>
  <si>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</si>
  <si>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</si>
  <si>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</si>
  <si>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</si>
  <si>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</si>
  <si>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</si>
  <si>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</si>
  <si>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</si>
  <si>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</si>
  <si>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</si>
  <si>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</si>
  <si>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</si>
  <si>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</si>
  <si>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</si>
  <si>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</si>
  <si>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</si>
  <si>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</si>
  <si>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</si>
  <si>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</si>
  <si>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</si>
  <si>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</si>
  <si>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</si>
  <si>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</si>
  <si>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</si>
  <si>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</si>
  <si>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</si>
  <si>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</si>
  <si>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</si>
  <si>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</si>
  <si>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</si>
  <si>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</si>
  <si>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</si>
  <si>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</si>
  <si>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</si>
  <si>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</si>
  <si>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</si>
  <si>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</si>
  <si>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</si>
  <si>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</si>
  <si>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</si>
  <si>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</si>
  <si>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</si>
  <si>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</si>
  <si>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</si>
  <si>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</si>
  <si>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</si>
  <si>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</si>
  <si>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</si>
  <si>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</si>
  <si>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</si>
  <si>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</si>
  <si>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</si>
  <si>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</si>
  <si>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</si>
  <si>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</si>
  <si>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</si>
  <si>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</si>
  <si>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</si>
  <si>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</si>
  <si>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</si>
  <si>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</si>
  <si>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</si>
  <si>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</si>
  <si>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</si>
  <si>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</si>
  <si>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</si>
  <si>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</si>
  <si>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</si>
  <si>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Dodicesimi</t>
  </si>
  <si>
    <t xml:space="preserve"> - </t>
  </si>
  <si>
    <t>E.2.01.01.02.000 - Trasferimenti correnti da Amministrazioni Locali</t>
  </si>
  <si>
    <t>2.0101 - 210/2100/1 - TRASFERIMENTI CORRENTI DALLA REGIONE - FONDO MONTAGNA</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</si>
  <si>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</si>
  <si>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</si>
  <si>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</si>
  <si>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</si>
  <si>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</si>
  <si>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</si>
  <si>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</si>
  <si>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</si>
  <si>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</si>
  <si>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</si>
  <si>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</si>
  <si>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Altro…</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</si>
  <si>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</si>
  <si>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</si>
  <si>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</si>
  <si>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</si>
  <si>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</si>
  <si>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</si>
  <si>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</si>
  <si>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</si>
  <si>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</si>
  <si>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</si>
  <si>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</si>
  <si>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</si>
  <si>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</si>
  <si>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</si>
  <si>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</si>
  <si>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</si>
  <si>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</si>
  <si>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</si>
  <si>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</si>
  <si>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</si>
  <si>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</si>
  <si>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</si>
  <si>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</si>
  <si>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</si>
  <si>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</si>
  <si>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</si>
  <si>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</si>
  <si>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</si>
  <si>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2.0101 - 210/2102/1 - TRASFERIMENTI REGIONALI PER LA GESTIONE ASSOCIATA DELLE FUNZIONI FONDAMENTALI</t>
  </si>
  <si>
    <t>E.2.01.01.02.001 - Trasferimenti correnti da Regioni e province autonome</t>
  </si>
  <si>
    <t>Percentuale</t>
  </si>
  <si>
    <t>2.0101 - 210/2104/1 - CONTRIBUTO REGIONE PIEMONTE PER SCUOLA DI MONTAGNA</t>
  </si>
  <si>
    <t>2.0101 - 210/2105/1 - CONTRIBUTO REGIONE PIEMONTE PER SCUOLA PRIMARIA DI CASSINELLE (interventi per il mantenimento dei servizi scolastici nei territori montani a.s. 2025/2026)</t>
  </si>
  <si>
    <t>Manuale</t>
  </si>
  <si>
    <t>2.0101 - 230/230/1 - TRASFERIMENTI CORRENTI DA COMUNI PER GESTIONE AUTOMEZZI</t>
  </si>
  <si>
    <t>E.2.01.01.02.003 - Trasferimenti correnti da Comuni</t>
  </si>
  <si>
    <t>2.0101 - 230/2312/1 - TRASFERIMENTI DA COMUNI ASSOCIATI  PER FUNZIONE POLIZIA LOCALE</t>
  </si>
  <si>
    <t>2.0101 - 230/2314/1 - TRASFERIMENTI DA COMUNI ASSOCIATI PER FUNZIONE EDILIZIA SCOLASTICA...ORGANIZZAZIONE E GESTIONE SERVIZI SCOLASTICI</t>
  </si>
  <si>
    <t>2.0101 - 230/2320/1 - TRASFERIMENTI DA COMUNI ASSOCIATI PER FUNZIONE PROTEZIONE CIVILE</t>
  </si>
  <si>
    <t>2.0101 - 230/2322/1 - TRASFERIMENTI DA COMUNI ASSOCIATI PER FUNZIONE SERVIZI SOCIALI</t>
  </si>
  <si>
    <t>2.0101 - 230/2330/1 - TRASFERIMENTO DA ALTRI COMUNI PER SERVIZIO DI POLIZIA</t>
  </si>
  <si>
    <t>2.0101 - 230/2337/1 - RIMBORSO NUCLEO DI VALUTAZIONE BISTAGNO</t>
  </si>
  <si>
    <t>2.0101 - 250/57/1 - TRASFERIMENTI CORRENTI DALLA REGIONE PER SOSTEGNO ALLA POLIZIA LOCALE - DD 593/A1014D/2025</t>
  </si>
  <si>
    <t>2.0101 - 260/2600/1 - TRASFERIMENTI  A.T.O.(PARTE CORRENTE)</t>
  </si>
  <si>
    <t>2.0101 - 260/2601/1 - TRASFERIMENTI  A.T.O.(PARTE CORRENTE) ANNO 2023</t>
  </si>
  <si>
    <t>3.0100 - 310/3120/1 - PROVENTI DA AUTORIZZAZIONI RACCOLTA FUNGHI</t>
  </si>
  <si>
    <t>E.3.01.02.01.000 - Entrate dalla vendita di servizi</t>
  </si>
  <si>
    <t>3.0200 - 320/3200/1 - PROVENTI DERIVANTI DA MULTE,SANZIONI DA ALTRE AMMINISTRAZIONI</t>
  </si>
  <si>
    <t>E.3.02.01.01.000 - Proventi da multe, ammende, sanzioni e oblazioni a carico delle amministrazioni pubbliche</t>
  </si>
  <si>
    <t>3.0300 - 330/3300/1 - INTERESSI ATTIVI SULLE GIACENZE DI CASSA</t>
  </si>
  <si>
    <t>E.3.03.03.04.000 - Interessi attivi da depositi bancari o postali</t>
  </si>
  <si>
    <t>E.3.03.03.04.001 - Interessi attivi da depositi bancari o postali</t>
  </si>
  <si>
    <t>3.0500 - 380/3801/1 - RIMBORSO COMUNI UNIONE PER SPESA PERSONALE _STATISTICA E UFF.FINANZIARIO</t>
  </si>
  <si>
    <t>E.3.05.02.01.000 - Rimborsi ricevuti per spese di personale (comando, distacco, fuori ruolo, convenzioni, ecc…)</t>
  </si>
  <si>
    <t>E.3.05.02.01.001 - Rimborsi ricevuti per spese di personale (comando, distacco, fuori ruolo, convenzioni, ecc…)</t>
  </si>
  <si>
    <t>3.0500 - 380/3801/2 - RIMBORSO COMUNI UNIONE PER SPESA PERSONALE _EDILIZIA SCOLASTICA/POLIZIA LOCALE</t>
  </si>
  <si>
    <t>3.0500 - 380/3801/3 - RIMBORSO COMUNI UNIONE PER SPESA PERSONALE _PROTEZIONE CIVILE</t>
  </si>
  <si>
    <t>3.0500 - 390/3990/1 - INTROITI E RIMBORSI DIVERSI</t>
  </si>
  <si>
    <t>E.3.05.99.99.000 - Altre entrate correnti n.a.c.</t>
  </si>
  <si>
    <t>E.3.05.99.99.999 - Altre entrate correnti n.a.c.</t>
  </si>
  <si>
    <t>4.0200 - 400/4102/1 - CONTRIBUTO AGLI INVESTIMENTI (FONDI ATO 2018)</t>
  </si>
  <si>
    <t>E.4.02.01.02.000 - Contributi agli investimenti da Amministrazioni Locali</t>
  </si>
  <si>
    <t>4.0200 - 400/4104/1 - CONTRIBUTO AGLI INVESTIMENTI FONDI ATO 2019</t>
  </si>
  <si>
    <t>4.0200 - 400/4106/1 - CONTRIBUTO AGLI INVESTIMENTI FONDI ATO 2020</t>
  </si>
  <si>
    <t>4.0200 - 400/4108/1 - CONTRIBUTI AGLI INVESTIMENTI FONDI ATO 2021.</t>
  </si>
  <si>
    <t>E.4.02.01.02.999 - Contributi agli investimenti da altre Amministrazioni Locali n.a.c.</t>
  </si>
  <si>
    <t>4.0200 - 400/4110/1 - CONTRIBUTI AGLI INVESTIMENTI FONDI ATO 2022.</t>
  </si>
  <si>
    <t>4.0200 - 400/4111/1 - CONTRIBUTO AGLI INVESTIMENTI FONDI ATO 2023</t>
  </si>
  <si>
    <t>4.0200 - 401/401/1 - CONTRIBUTO FONDAZIONE C.R.T PER ACQUISTO SCUOLABUS</t>
  </si>
  <si>
    <t>E.4.02.03.03.000 - Contributi agli investimenti da altre Imprese</t>
  </si>
  <si>
    <t>E.4.02.03.03.999 - Contributi agli investimenti da altre Imprese</t>
  </si>
  <si>
    <t>9.0100 - 900/9102/1 - RITENUTE PER SCISSIONE CONTABILE IVA (SPLIT PAYMENT)</t>
  </si>
  <si>
    <t>E.9.01.01.02.000 - Ritenute per scissione contabile IVA (split payment)</t>
  </si>
  <si>
    <t>E.9.01.01.02.001 - Ritenute per scissione contabile IVA (split payment)</t>
  </si>
  <si>
    <t>9.0100 - 910/9110/1 - RITENUTE ERARIALI DIPENDENTI E ASSIMILATI</t>
  </si>
  <si>
    <t>E.9.01.02.01.000 - Ritenute erariali su redditi da lavoro dipendente per conto terzi</t>
  </si>
  <si>
    <t>E.9.01.02.01.001 - Ritenute erariali su redditi da lavoro dipendente per conto terzi</t>
  </si>
  <si>
    <t>Tredicesimi</t>
  </si>
  <si>
    <t>9.0100 - 920/9220/1 - RITENUTE PREVIDENZIALI ED ASSISTENZIALI DIPENDENTI</t>
  </si>
  <si>
    <t>E.9.01.02.02.000 - Ritenute previdenziali e assistenziali su redditi da lavoro dipendente per conto terzi</t>
  </si>
  <si>
    <t>E.9.01.02.02.001 - Ritenute previdenziali e assistenziali su redditi da lavoro dipendente per conto terzi</t>
  </si>
  <si>
    <t>9.0100 - 930/9330/1 - ALTRE RITENUTE AL PERSONALE PER CONTO DI TERZI</t>
  </si>
  <si>
    <t>E.9.01.02.99.000 - Altre ritenute al personale dipendente per conto di terzi</t>
  </si>
  <si>
    <t>E.9.01.02.99.999 - Altre ritenute al personale dipendente per conto di terzi</t>
  </si>
  <si>
    <t>9.0100 - 940/9440/1 - RITENUTE ERARIALI  LAV.AUTONOMI</t>
  </si>
  <si>
    <t>E.9.01.03.01.000 - Ritenute erariali su redditi da lavoro autonomo per conto terzi</t>
  </si>
  <si>
    <t>E.9.01.03.01.001 - Ritenute erariali su redditi da lavoro autonomo per conto terzi</t>
  </si>
  <si>
    <t>9.0100 - 950/9550/1 - ENTRATE A SEGUITO DI SPESE NON ANDATE A BUON FINE</t>
  </si>
  <si>
    <t>E.9.01.99.01.000 - Entrate a seguito di spese non andate a buon fine</t>
  </si>
  <si>
    <t>E.9.01.99.01.001 - Entrate a seguito di spese non andate a buon fine</t>
  </si>
  <si>
    <t>9.0100 - 960/9660/1 - RIMBORSO ANTICIPAZIONE FONDI SERVIZIO ECONOMATO</t>
  </si>
  <si>
    <t>E.9.01.99.03.000 - Rimborso di fondi economali e carte aziendali</t>
  </si>
  <si>
    <t>E.9.01.99.03.001 - Rimborso di fondi economali e carte aziendali</t>
  </si>
  <si>
    <t>9.0100 - 965/9650/1 - ALTRE ENTRATE PER PARTITE DI GIRO</t>
  </si>
  <si>
    <t>E.9.01.99.99.000 - Altre entrate per partite di giro diverse</t>
  </si>
  <si>
    <t>E.9.01.99.99.999 - Altre entrate per partite di giro diverse</t>
  </si>
  <si>
    <t>9.0200 - 970/9770/1 - COSTITUZIONE DEPOSITI CAUZIONALI</t>
  </si>
  <si>
    <t>E.9.02.04.01.000 - Costituzione di depositi cauzionali o contrattuali di terzi</t>
  </si>
  <si>
    <t>E.9.02.04.01.001 - Costituzione di depositi cauzionali o contrattuali di terzi</t>
  </si>
  <si>
    <t>9.0200 - 970/9772/1 - COSTITUZIONE DEPOSITI CONTRATTUALI</t>
  </si>
  <si>
    <t>9.0200 - 990/9990/1 - ALTRE ENTRATE PER CONTO DI TERZI</t>
  </si>
  <si>
    <t>E.9.02.99.99.000 - Altre entrate per conto terzi</t>
  </si>
  <si>
    <t>E.9.02.99.99.999 - Altre entrate per conto terzi</t>
  </si>
  <si>
    <t>01.02.1 - 120/120/1 - RETRIBUZIONE DI RISULTATO E POSIZIONE UFFICIO FINANZIARIO</t>
  </si>
  <si>
    <t>U.1.01.01.01.000 - Retribuzioni in denaro</t>
  </si>
  <si>
    <t>01.02.1 - 120/120/2 - CONTRIBUTI SU RETRIBUZIONE DI RISULTATO E POSIZIONE UFFICIO FINANZIARIO</t>
  </si>
  <si>
    <t>U.1.01.02.01.000 - Contributi sociali effettivi a carico dell'ente</t>
  </si>
  <si>
    <t>03.01.1 - 1110/1110/1 - RETRIBUZIONE DI POSIZIONE E RISULTATO PERSONALE POLIZIA LOCALE</t>
  </si>
  <si>
    <t>03.01.1 - 1110/1110/2 - CONTRIBUTI SU RETRIBUZIONE DI POSIZIONE E RISULTATO PERSONALE POLIZIA LOCALE</t>
  </si>
  <si>
    <t>08.01.1 - 3090/3090/1 - QUOTA INCENTIVO PER PREDISPOSIZIONE STUDIO ADEGUAMENTO STRUMENTAZ. URBANISTICA</t>
  </si>
  <si>
    <t>U.1.01.01.01.004 - Indennità ed altri compensi, esclusi i rimborsi spesa per missione, corrisposti al personale a tempo indeterminato</t>
  </si>
  <si>
    <t>11.01.1 - 3310/3310/1 - RETRIBUZIONE DI RISULTATO E POSIZIONE LAVAGNINO</t>
  </si>
  <si>
    <t>11.01.1 - 3310/3310/2 - CONTRIBUTI RETRIBUZIONE DI RISULTATO E POSIZIONE LAVAGNINO</t>
  </si>
  <si>
    <t>01.02.1 - 180/180/1 - IRAP RETRIBUZIONE DI RISULTATO E POSIZIONE UFFICIO FINANZIARIO</t>
  </si>
  <si>
    <t>U.1.02.01.01.000 - Imposta regionale sulle attività produttive (IRAP)</t>
  </si>
  <si>
    <t>U.1.02.01.01.001 - Imposta regionale sulle attività produttive (IRAP)</t>
  </si>
  <si>
    <t>01.05.1 - 510/510/1 - TASSA AUTOMOBILISTICA MEZZI COMUNALI</t>
  </si>
  <si>
    <t>U.1.02.01.09.000 - Tassa di circolazione dei veicoli a motore (tassa automobilistica)</t>
  </si>
  <si>
    <t>U.1.02.01.09.001 - Tassa di circolazione dei veicoli a motore (tassa automobilistica)</t>
  </si>
  <si>
    <t>03.01.1 - 1170/1171/1 - IRAP SU RETRIBUZIONE DI POSIZIONE E RISULTATO PERSONALE POLIZIA LOCALE</t>
  </si>
  <si>
    <t>04.06.1 - 1940/1940/1 - FUNZIONE EDILIZIA SCOLASTICA: SPESE PER IMPOSTE E BOLLI</t>
  </si>
  <si>
    <t>U.1.02.01.02.000 - Imposta di registro e di bollo</t>
  </si>
  <si>
    <t>U.1.02.01.02.001 - Imposta di registro e di bollo</t>
  </si>
  <si>
    <t>11.01.1 - 3370/3370/1 - IRAP RETRIBUZIONE DI RISULTATO E POSIZIONE LAVAGNINO</t>
  </si>
  <si>
    <t>01.02.1 - 140/140/1 - GESTIONE SEGRETERIA GENERALE/PRESTAZIONE SERVIZI PROFESSIONALI SPECIALISTICI.</t>
  </si>
  <si>
    <t>U.1.03.02.11.000 - Prestazioni professionali e specialistiche</t>
  </si>
  <si>
    <t>01.02.1 - 140/141/1 - SPESE PER NUCLEO DI VALUTAZIONE</t>
  </si>
  <si>
    <t>01.03.1 - 240/240/1 - GESTIONE UFFICI - ACQUISTO BENI</t>
  </si>
  <si>
    <t>U.1.03.01.02.000 - Altri beni di consumo</t>
  </si>
  <si>
    <t>01.03.1 - 250/250/1 - COMPENSO ORGANO DI REVISIONE ECONOMICO-FINANZIARIO</t>
  </si>
  <si>
    <t>U.1.03.02.01.000 - Organi e incarichi istituzionali dell'amministrazione</t>
  </si>
  <si>
    <t>U.1.03.02.01.008 - Compensi agli organi istituzionali di revisione, di controllo ed altri incarichi istituzionali dell'amministrazione</t>
  </si>
  <si>
    <t>01.03.1 - 250/252/1 - GESTIONE UFFICI - PRESTAZIONI SERVIZI PROFESSIONALI E  SPECIALISTICI</t>
  </si>
  <si>
    <t>01.03.1 - 250/254/1 - SPESE PER IL SERVIZIO DI TESORERIA</t>
  </si>
  <si>
    <t>U.1.03.02.17.000 - Servizi finanziari</t>
  </si>
  <si>
    <t>U.1.03.02.17.002 - Oneri per servizio di tesoreria</t>
  </si>
  <si>
    <t>01.03.1 - 250/256/1 - GESTIONE UFFICI - SERVIZI AMMINISTRATIVI</t>
  </si>
  <si>
    <t>U.1.03.02.16.000 - Servizi amministrativi</t>
  </si>
  <si>
    <t>01.03.1 - 250/258/1 - GESTIONE UFFICI - SERVIZI INFORMATICI - SITO -POSTA ELETTRONICA UNIONE</t>
  </si>
  <si>
    <t>U.1.03.02.19.000 - Servizi informatici e di telecomunicazioni</t>
  </si>
  <si>
    <t>01.03.1 - 250/260/1 - QUOTE ASSOCIATIVE E ALTRI SERVIZI</t>
  </si>
  <si>
    <t>U.1.03.02.99.000 - Altri servizi</t>
  </si>
  <si>
    <t>01.03.1 - 250/262/1 - Utenze e canoni per connessioni internet</t>
  </si>
  <si>
    <t>U.1.03.02.05.000 - Utenze e canoni</t>
  </si>
  <si>
    <t>01.08.1 - 800/800/1 - SPESE PER FUNZIONE STATISTICA: SERVIZI INFORMATICI</t>
  </si>
  <si>
    <t>03.01.1 - 1120/1120/1 - FUNZIONE POLIZIA: SPESE PER ACQUISTO BENI (CARBURANTI E ALTRI BENI DI CONSUMO)</t>
  </si>
  <si>
    <t>03.01.1 - 1130/1130/1 - FUNZIONE POLIZIA: SPESE PER UTENZE E CANONI</t>
  </si>
  <si>
    <t>03.01.1 - 1130/1132/1 - FUNZIONE POLIZIA:SPESE PER MANUTENZIONI E RIPARAZIONI</t>
  </si>
  <si>
    <t>U.1.03.02.09.000 - Manutenzione ordinaria e riparazioni</t>
  </si>
  <si>
    <t>03.01.1 - 1130/1134/1 - FUNZIONE POLIZIA: SPESE PER SERVIZI AUSILIARI</t>
  </si>
  <si>
    <t>U.1.03.02.13.000 - Servizi ausiliari per il funzionamento dell'ente</t>
  </si>
  <si>
    <t>03.01.1 - 1130/1136/1 - FUNZIONE POLIZIA: SPESE PER SERVIZI POSTALI ED ALTRI SERVIZI AMMINISTRATIVI</t>
  </si>
  <si>
    <t>04.06.1 - 1890/1890/1 - FUNZIONE EDILIZIA SCOLASTICA: SPESE PER ACQUISTO BENI</t>
  </si>
  <si>
    <t>04.06.1 - 1900/1900/1 - FUNZIONE EDILIZIA SCOLASTICA: SPESE PER MANUTENZIONI E RIPARAZIONI</t>
  </si>
  <si>
    <t>07.01.1 - 2670/2670/1 - MANIFESTAZIONI E PROMOZIONE DEL TERRITORIO: SPESE PER SERVIZI</t>
  </si>
  <si>
    <t>U.1.03.02.02.000 - Organizzazione eventi, pubblicità e servizi per trasferta</t>
  </si>
  <si>
    <t>10.05.1 - 2770/2770/1 - FUNZIONE ORGANIZZ.SERVIZI PUBBLICI DI INTERESSE GENERALE: SPESE PER ACQUISTO BENI</t>
  </si>
  <si>
    <t>10.05.1 - 2780/2780/1 - FUNZIONE ORGANIZ.SERVIZI PUBBLICI DI INTERESSE GENERALE: SPESE PER MANUTENZIONI</t>
  </si>
  <si>
    <t>10.05.1 - 2780/2782/1 - INTERVENTI A SOSTEGNO DEL TERRITORIO DA PROVENTI AUTOR.FUNGHI</t>
  </si>
  <si>
    <t>11.01.1 - 3320/3320/1 - FUNZIONE PROTEZIONE CIVILE: SPESE PER ACQUISTO BENI</t>
  </si>
  <si>
    <t>11.01.1 - 3330/3331/1 - PRESTAZIONI PROFESSIONALI PROTEZIONE CIVILE_UNIONE</t>
  </si>
  <si>
    <t>11.01.1 - 3330/3332/1 - FUNZIONE PROTEZIONE CIVILE: SPESE PER MANUTENZIONI E RIPARAZIONI</t>
  </si>
  <si>
    <t>11.01.1 - 3330/3334/1 - FUNZIONE PROTEZIONE CIVILE: SPESE PER PRESTAZIONE SERVIZI SPECIALISTICI E PROFESSIONALI</t>
  </si>
  <si>
    <t>11.01.1 - 3330/3336/1 - FUNZIONE PROTEZIONE CIVILE: SPESE PER PRESTAZIONE SERVIZI AUSILIARI</t>
  </si>
  <si>
    <t>11.01.1 - 3330/3338/1 - SPESE PER FUNZIONE DI PROTEZIONE CIVILE: PRESTAZIONI SERVIZI INFORMATICI.</t>
  </si>
  <si>
    <t>01.02.1 - 160/160/1 - QUOTA ADESIONE SOC. ASMEL</t>
  </si>
  <si>
    <t>U.1.04.03.02.000 - Trasferimenti correnti a altre imprese partecipate</t>
  </si>
  <si>
    <t>U.1.04.03.02.001 - Trasferimenti correnti a altre imprese partecipate</t>
  </si>
  <si>
    <t>01.03.1 - 270/271/1 - RESTITUZIONE AL MINISTERO - FONDI COVID19</t>
  </si>
  <si>
    <t>U.1.04.01.01.000 - Trasferimenti correnti a Amministrazioni Centrali</t>
  </si>
  <si>
    <t>U.1.04.01.01.020 - Trasferimenti correnti al Ministero dell'economia in attuazione di norme in materia di contenimento di spesa</t>
  </si>
  <si>
    <t>03.01.1 - 1150/1152/1 - FUNZIONE POLIZIA: TRASFERIMENTO SPESE AI COMUNI ASSOCIATI</t>
  </si>
  <si>
    <t>U.1.04.01.02.000 - Trasferimenti correnti a Amministrazioni Locali</t>
  </si>
  <si>
    <t>U.1.04.01.02.003 - Trasferimenti correnti a Comuni</t>
  </si>
  <si>
    <t>03.01.1 - 1150/1156/1 - FUNZIONE POLIZIA: TRASFERIMENTO ALLA PROVINCIA PROVENTI DA SANZIONI CDS</t>
  </si>
  <si>
    <t>U.1.04.01.02.002 - Trasferimenti correnti a Province</t>
  </si>
  <si>
    <t>04.02.1 - 1590/1590/1 - TRASFERIMENTO FONDI PER SCUOLA DI MONTAGNA.</t>
  </si>
  <si>
    <t>04.07.1 - 1920/33/1 - TRASFERIMENTO REGIONALE AL COMUNE DI CASSINELLE ( per interventi per il mantenimento dei servizi scolastici nei territori montani a.s. 2025/2026 )</t>
  </si>
  <si>
    <t>07.01.1 - 2580/2580/1 - QUOTA DI ADESIONE G.A.L.</t>
  </si>
  <si>
    <t>07.01.1 - 2690/2690/1 - SOSTEGNO ALL'ATTIVITA' DI ENTI E ASSOCIAZIONI</t>
  </si>
  <si>
    <t>U.1.04.04.01.000 - Trasferimenti correnti a Istituzioni Sociali Private</t>
  </si>
  <si>
    <t>U.1.04.04.01.001 - Trasferimenti correnti a Istituzioni Sociali Private</t>
  </si>
  <si>
    <t>07.01.1 - 2690/2692/1 - Trasferimento al Comune di Ponzone per la festa della montagna</t>
  </si>
  <si>
    <t>09.07.1 - 3680/3680/1 - CONTRIBUTO AL CAI.</t>
  </si>
  <si>
    <t>09.07.1 - 4780/4780/1 - FUNZIONE TUTELA E PROMOZIONE DELLA MONTAGNA: SPESE A SOSTEGNO ESERCIZI COMMERCIALI</t>
  </si>
  <si>
    <t>U.1.04.03.99.000 - Trasferimenti correnti a altre imprese</t>
  </si>
  <si>
    <t>U.1.04.03.99.999 - Trasferimenti correnti a altre imprese</t>
  </si>
  <si>
    <t>09.07.1 - 5000/5000/1 - FUNZIONE TUTELA E PROMOZIONE DELLA MONTAGNA: SPESE PER TRASFERIM. AI COMUNI</t>
  </si>
  <si>
    <t>11.01.1 - 3350/3350/1 - FUNZIONE PROTEZIONE CIVILE: TRASFERIMENTO SPESE AI COMUNI</t>
  </si>
  <si>
    <t>11.01.1 - 3350/3352/1 - FUNZIONE PROTEZIONE CIVILE: TRASFERIMENTO SPESA PER COM</t>
  </si>
  <si>
    <t>12.07.1 - 4120/4122/1 - FUNZIONE SERVIZI SOCIO/ASSISTENZIALI: SPESE PER TRASFERIMENTO QUOTE ASCA</t>
  </si>
  <si>
    <t>50.01.1 - 500/502/1 - QUOTA INTERESSI MUTUO CARIGE</t>
  </si>
  <si>
    <t>U.1.07.05.04.000 - Interessi passivi su finanziamenti a medio lungo termine a Imprese</t>
  </si>
  <si>
    <t>U.1.07.05.04.999 - Interessi passivi a altre imprese su finanziamenti a medio lungo termine</t>
  </si>
  <si>
    <t>01.02.1 - 160/61/1 - TRASFERIMENTO AL COMUNE DI BISTAGNO RETRIBUZIONE DI RISULTATO E POSIZIONE UFFICIO FINANZIARIO</t>
  </si>
  <si>
    <t>U.1.09.01.01.000 - Rimborsi per spese di personale (comando, distacco, fuori ruolo, convenzioni, ecc…)</t>
  </si>
  <si>
    <t>U.1.09.01.01.001 - Rimborsi per spese di personale (comando, distacco, fuori ruolo, convenzioni, ecc…)</t>
  </si>
  <si>
    <t>01.02.1 - 160/170/1 - RIMBORSO AI COMUNI SPESA PERSONALE CONVENZIONATO FER FUNZIONAMENTO AREA AMM.VA E FINANZIARIA</t>
  </si>
  <si>
    <t>03.01.1 - 1150/1151/1 - TRASFERIMENTO AL COMUNE DI BISTAGNO RETRIBUZIONE DI POSIZIONE E RISULTATO PERSONALE POLIZIA LOCALE</t>
  </si>
  <si>
    <t>03.01.1 - 1150/1160/1 - FUNZIONE POLIZIA: RIMBORSO AI COMUNI SPESA DEL PERSONALE</t>
  </si>
  <si>
    <t>08.01.1 - 3130/3140/1 - FUNZIONE URBANISTICA: RIMBORSO AI COMUNI SPESA DEL PERSONALE</t>
  </si>
  <si>
    <t>11.01.1 - 3350/3322/1 - TRASFERIMENTO AL COMUNE DI BISTAGNO RETRIBUZIONE DI RISULTATO E POSIZIONE LAVAGNINO</t>
  </si>
  <si>
    <t>11.01.1 - 3350/3360/1 - FUNZIONE PROTEZIONE CIVILE: RIMBORSO AI COMUNI SPESA DEL PERSONALE</t>
  </si>
  <si>
    <t>04.06.1 - 1900/1910/1 - FUNZIONE EDILIZIA SCOLASTICA: SPESE PER ASSICURAZIONI</t>
  </si>
  <si>
    <t>U.1.10.04.01.000 - Premi di assicurazione contro i danni</t>
  </si>
  <si>
    <t>11.01.1 - 3330/3380/1 - FONDO EMERGENZA PROTEZIONE CIVILE.</t>
  </si>
  <si>
    <t>U.1.10.99.99.000 - Altre spese correnti n.a.c.</t>
  </si>
  <si>
    <t>U.1.10.99.99.999 - Altre spese correnti n.a.c.</t>
  </si>
  <si>
    <t>20.01.1 - 880/882/1 - FONDO DI RISERVA DI CASSA</t>
  </si>
  <si>
    <t>U.1.10.01.01.000 - Fondo di riserva</t>
  </si>
  <si>
    <t>U.1.10.01.01.001 - Fondi di riserva</t>
  </si>
  <si>
    <t>01.05.2 - 6150/6150/1 - COMUNE DI BISTAGNO- MESSA IN SICUREZZA TERRITORIO E MANUTENZIONE STRAORDINARIA</t>
  </si>
  <si>
    <t>U.2.02.01.09.000 - Beni immobili</t>
  </si>
  <si>
    <t>01.05.2 - 6150/6150/2 - COMUNE DI TERZO- MANUTENZIONE STRAORDINARIA VIALE,PORFIDO E VERDE PUBBLICO</t>
  </si>
  <si>
    <t>10.05.2 - 8230/8240/1 - LAVORI DA ESEGUIRE CON FONDI ATO 2018</t>
  </si>
  <si>
    <t>U.2.02.03.06.000 - Manutenzione straordinaria su beni di terzi</t>
  </si>
  <si>
    <t>U.2.02.03.06.001 - Manutenzione straordinaria su beni demaniali di terzi</t>
  </si>
  <si>
    <t>12.09.2 - 9550/9550/3 - COMUNE DI CASTELLETTO D'ERRO - COSTRUZIONE LOCULI CIMITERO</t>
  </si>
  <si>
    <t>U.2.02.01.09.015 - Cimiteri</t>
  </si>
  <si>
    <t>08.01.2 - 8290/8296/1 - Contributo agli investimenti Comuni fondi ATO 2019</t>
  </si>
  <si>
    <t>U.2.03.01.02.000 - Contributi agli investimenti a Amministrazioni Locali</t>
  </si>
  <si>
    <t>U.2.03.01.02.003 - Contributi agli investimenti a Comuni</t>
  </si>
  <si>
    <t>08.01.2 - 8290/8298/1 - Contributo agli investimenti Comuni fondi ATO 2020</t>
  </si>
  <si>
    <t>08.01.2 - 8290/8300/1 - Contributo agli investimenti Comuni fondi ATO 2021.</t>
  </si>
  <si>
    <t>08.01.2 - 8290/8302/1 - Contributo agli investimenti Comuni fondi ATO 2022</t>
  </si>
  <si>
    <t>08.01.2 - 8590/8303/1 - Contributo agli investimenti Comuni fondi ATO 2023</t>
  </si>
  <si>
    <t>50.02.4 - 4000/4404/1 - RIMBORSO QUOTA CAPITALE MUTUO CARIGE</t>
  </si>
  <si>
    <t>U.4.03.01.04.000 - Rimborso Mutui e altri finanziamenti a medio lungo termine a Imprese</t>
  </si>
  <si>
    <t>U.4.03.01.04.999 - Rimborso Mutui e altri finanziamenti a medio lungo termine ad altre imprese</t>
  </si>
  <si>
    <t>99.01.7 - 13530/13530/1 - VERSAMENTO RITENUTE PREVIDENZIALI ED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</si>
  <si>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</si>
  <si>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</si>
  <si>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99.01.7 - 13540/13542/1 - VERSAMENTO IVA PER SCISSIONE CONTABILE SU FATTURE (SPLIT PAYMENT)</t>
  </si>
  <si>
    <t>U.7.01.01.02.000 - Versamento delle ritenute per scissione contabile IVA (split payment)</t>
  </si>
  <si>
    <t>U.7.01.01.02.001 - Versamento delle ritenute per scissione contabile IVA (split payment)</t>
  </si>
  <si>
    <t>99.01.7 - 13540/13544/1 - RITENUTE ERARIALI SU REDDITI LAVORO DIPENDENTE E ASSIMILATI</t>
  </si>
  <si>
    <t>U.7.01.02.01.000 - Versamenti di ritenute erariali su Redditi da lavoro dipendente riscosse per conto terzi</t>
  </si>
  <si>
    <t>U.7.01.02.01.001 - Versamenti di ritenute erariali su Redditi da lavoro dipendente riscosse per conto terzi</t>
  </si>
  <si>
    <t>99.01.7 - 13540/13546/2 - VERSAMENTO RITENUTE ERARIALI LAVORO AUTONOMO</t>
  </si>
  <si>
    <t>U.7.01.03.01.000 - Versamenti di ritenute erariali su Redditi da lavoro autonomo per conto terzi</t>
  </si>
  <si>
    <t>U.7.01.03.01.001 - Versamenti di ritenute erariali su Redditi da lavoro autonomo per conto terzi</t>
  </si>
  <si>
    <t>99.01.7 - 13550/13550/1 - VERSAMENTO DI ALTRE RITENUTE AL PERSONALE PER CONTO DI TERZI</t>
  </si>
  <si>
    <t>U.7.01.02.99.000 - Altri versamenti di ritenute al personale dipendente per conto di terzi</t>
  </si>
  <si>
    <t>U.7.01.02.99.999 - Altri versamenti di ritenute al personale dipendente per conto di terzi</t>
  </si>
  <si>
    <t>99.01.7 - 13570/13570/1 - SPESE NON ANDATE A BUON FINE</t>
  </si>
  <si>
    <t>U.7.01.99.01.000 - Spese non andate a buon fine</t>
  </si>
  <si>
    <t>U.7.01.99.01.001 - Spese non andate a buon fine</t>
  </si>
  <si>
    <t>99.01.7 - 13570/13576/1 - ALTRE USCITE PER PARTITE DI GIRO</t>
  </si>
  <si>
    <t>U.7.01.99.99.000 - Altre uscite per partite di giro n.a.c.</t>
  </si>
  <si>
    <t>U.7.01.99.99.999 - Altre uscite per partite di giro n.a.c.</t>
  </si>
  <si>
    <t>99.01.7 - 13580/15/1 - ANTICIPAZIONE DI FONDI PER IL SERVIZIO ECONOMATO</t>
  </si>
  <si>
    <t>99.01.7 - 13560/13560/1 - RESTITUZIONE DI DEPOSITI CAUZIONALI</t>
  </si>
  <si>
    <t>U.7.02.04.01.000 - Costituzione di depositi cauzionali o contrattuali presso terzi</t>
  </si>
  <si>
    <t>U.7.02.04.01.001 - Costituzione di depositi cauzionali o contrattuali presso terzi</t>
  </si>
  <si>
    <t>99.01.7 - 13570/13578/1 - ALTRE SPESE PER CONTO DI TERZI</t>
  </si>
  <si>
    <t>U.7.02.99.99.000 - Altre uscite per conto terzi n.a.c.</t>
  </si>
  <si>
    <t>U.7.02.99.99.999 - Altre uscite per conto terzi n.a.c.</t>
  </si>
  <si>
    <t>99.01.7 - 13590/13590/1 -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</si>
</sst>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style="dotted">
        <color auto="1"/>
      </top>
      <bottom style="thin">
        <color auto="1"/>
      </bottom>
      <diagonal/>
    </border>
    <border>
      <left style="thin">
        <color auto="1"/>
      </left>
      <right style="double">
        <color auto="1"/>
      </right>
      <top/>
      <bottom style="thin">
        <color auto="1"/>
      </bottom>
      <diagonal/>
    </border>
    <border>
      <left style="double">
        <color auto="1"/>
      </left>
      <right style="thin">
        <color auto="1"/>
      </right>
      <top style="dotted">
        <color auto="1"/>
      </top>
      <bottom style="thin">
        <color auto="1"/>
      </bottom>
      <diagonal/>
    </border>
    <border>
      <left style="double">
        <color auto="1"/>
      </left>
      <right style="thin">
        <color auto="1"/>
      </right>
      <top style="thin">
        <color auto="1"/>
      </top>
      <bottom style="dotted">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69">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8" fillId="0" borderId="60" xfId="11" applyFont="1" applyBorder="1" applyAlignment="1">
      <alignment horizontal="left" vertical="center" wrapText="1"/>
    </xf>
    <xf numFmtId="0" fontId="8" fillId="0" borderId="61" xfId="11" applyFont="1" applyBorder="1" applyAlignment="1">
      <alignment horizontal="left" vertical="center" wrapText="1"/>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83" xfId="11" applyFont="1" applyBorder="1" applyAlignment="1">
      <alignment horizontal="left" vertical="center" wrapText="1"/>
    </xf>
    <xf numFmtId="0" fontId="8" fillId="0" borderId="84"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85" xfId="11" applyFont="1" applyBorder="1" applyAlignment="1">
      <alignment horizontal="left" vertical="center" wrapText="1"/>
    </xf>
    <xf numFmtId="3" fontId="20" fillId="0" borderId="86"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0" fontId="8" fillId="0" borderId="88" xfId="11" applyFont="1" applyBorder="1" applyAlignment="1">
      <alignment horizontal="left" vertical="center" wrapText="1"/>
    </xf>
    <xf numFmtId="0" fontId="8" fillId="0" borderId="89" xfId="11" applyFont="1" applyBorder="1" applyAlignment="1">
      <alignment horizontal="left" vertical="center"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6"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8"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4"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20" fillId="0" borderId="89"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23"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6" xfId="12" applyNumberFormat="1" applyFont="1" applyBorder="1" applyProtection="1">
      <protection locked="0"/>
    </xf>
    <xf numFmtId="3" fontId="16" fillId="0" borderId="87" xfId="12" applyNumberFormat="1" applyFont="1" applyBorder="1" applyProtection="1">
      <protection locked="0"/>
    </xf>
    <xf numFmtId="3" fontId="16" fillId="0" borderId="82" xfId="12" applyNumberFormat="1" applyFont="1" applyBorder="1" applyProtection="1">
      <protection locked="0"/>
    </xf>
    <xf numFmtId="3" fontId="16" fillId="0" borderId="88"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4" xfId="12" applyNumberFormat="1" applyFont="1" applyBorder="1" applyProtection="1">
      <protection locked="0"/>
    </xf>
    <xf numFmtId="3" fontId="20" fillId="0" borderId="28" xfId="12" applyNumberFormat="1" applyFont="1" applyBorder="1" applyProtection="1">
      <protection locked="0"/>
    </xf>
    <xf numFmtId="3" fontId="20" fillId="0" borderId="88" xfId="12" applyNumberFormat="1" applyFont="1" applyBorder="1" applyProtection="1">
      <protection locked="0"/>
    </xf>
    <xf numFmtId="3" fontId="20" fillId="0" borderId="89"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5"/>
  <sheetViews>
    <sheetView showGridLines="0" tabSelected="1" topLeftCell="A76"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55" t="s">
        <v>164</v>
      </c>
      <c r="B5" s="255"/>
      <c r="C5" s="255"/>
      <c r="D5" s="255"/>
      <c r="E5" s="255"/>
      <c r="F5" s="255"/>
      <c r="G5" s="255"/>
      <c r="H5" s="255"/>
      <c r="I5" s="255"/>
      <c r="J5" s="255"/>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55" t="s">
        <v>166</v>
      </c>
      <c r="B9" s="255"/>
      <c r="C9" s="255"/>
      <c r="D9" s="255"/>
      <c r="E9" s="255"/>
      <c r="F9" s="255"/>
      <c r="G9" s="255"/>
      <c r="H9" s="255"/>
      <c r="I9" s="255"/>
      <c r="J9" s="255"/>
    </row>
    <row r="10" spans="1:10" s="24" customFormat="1" ht="18.75" customHeight="1" x14ac:dyDescent="0.25">
      <c r="A10" s="22"/>
      <c r="B10" s="23"/>
      <c r="C10" s="23"/>
      <c r="D10" s="23"/>
      <c r="E10" s="23"/>
      <c r="F10" s="23"/>
      <c r="G10" s="23"/>
      <c r="H10" s="23"/>
      <c r="I10" s="23"/>
      <c r="J10" s="23"/>
    </row>
    <row r="11" spans="1:10" ht="15.6" customHeight="1" x14ac:dyDescent="0.25">
      <c r="A11" s="252" t="s">
        <v>130</v>
      </c>
      <c r="B11" s="263" t="s">
        <v>131</v>
      </c>
      <c r="C11" s="13" t="s">
        <v>3</v>
      </c>
      <c r="D11" s="12"/>
      <c r="E11" s="12"/>
      <c r="F11" s="12"/>
      <c r="G11" s="12"/>
      <c r="H11" s="12"/>
      <c r="I11" s="12"/>
      <c r="J11" s="11"/>
    </row>
    <row r="12" spans="1:10" ht="33" customHeight="1" x14ac:dyDescent="0.25">
      <c r="A12" s="253"/>
      <c r="B12" s="259"/>
      <c r="C12" s="265" t="s">
        <v>177</v>
      </c>
      <c r="D12" s="266"/>
      <c r="E12" s="8" t="s">
        <v>178</v>
      </c>
      <c r="F12" s="7"/>
      <c r="G12" s="6" t="s">
        <v>179</v>
      </c>
      <c r="H12" s="7"/>
      <c r="I12" s="6" t="s">
        <v>180</v>
      </c>
      <c r="J12" s="5"/>
    </row>
    <row r="13" spans="1:10" ht="37.5" customHeight="1" x14ac:dyDescent="0.25">
      <c r="A13" s="254"/>
      <c r="B13" s="264"/>
      <c r="C13" s="25" t="s">
        <v>143</v>
      </c>
      <c r="D13" s="26" t="s">
        <v>181</v>
      </c>
      <c r="E13" s="27" t="s">
        <v>143</v>
      </c>
      <c r="F13" s="28" t="s">
        <v>181</v>
      </c>
      <c r="G13" s="29" t="s">
        <v>143</v>
      </c>
      <c r="H13" s="28" t="s">
        <v>156</v>
      </c>
      <c r="I13" s="29" t="s">
        <v>143</v>
      </c>
      <c r="J13" s="30" t="s">
        <v>4</v>
      </c>
    </row>
    <row r="14" spans="1:10" s="34" customFormat="1" ht="19.5" customHeight="1" x14ac:dyDescent="0.2">
      <c r="A14" s="31"/>
      <c r="B14" s="32" t="s">
        <v>138</v>
      </c>
      <c r="C14" s="62">
        <v>157234.89000000001</v>
      </c>
      <c r="D14" s="63">
        <v>64575.91</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+C18+C21+C22+C23</f>
        <v>0</v>
      </c>
      <c r="D17" s="65">
        <f t="shared" si="0"/>
        <v>0</v>
      </c>
      <c r="E17" s="65">
        <f t="shared" si="0"/>
        <v>0</v>
      </c>
      <c r="F17" s="65">
        <f t="shared" si="0"/>
        <v>0</v>
      </c>
      <c r="G17" s="65">
        <f t="shared" si="0"/>
        <v>0</v>
      </c>
      <c r="H17" s="65">
        <f t="shared" si="0"/>
        <v>0</v>
      </c>
      <c r="I17" s="65">
        <f t="shared" si="0"/>
        <v>0</v>
      </c>
      <c r="J17" s="66">
        <f t="shared" si="0"/>
        <v>0</v>
      </c>
    </row>
    <row r="18" spans="1:10" x14ac:dyDescent="0.25">
      <c r="A18" s="43" t="s">
        <v>147</v>
      </c>
      <c r="B18" s="42" t="s">
        <v>148</v>
      </c>
      <c r="C18" s="67">
        <f>SUM(C19:C20)</f>
        <v>0</v>
      </c>
      <c r="D18" s="68">
        <f t="shared" ref="D18:J18" si="1">SUM(D19:D20)</f>
        <v>0</v>
      </c>
      <c r="E18" s="69">
        <f t="shared" si="1"/>
        <v>0</v>
      </c>
      <c r="F18" s="68">
        <f t="shared" si="1"/>
        <v>0</v>
      </c>
      <c r="G18" s="69">
        <f t="shared" si="1"/>
        <v>0</v>
      </c>
      <c r="H18" s="69">
        <f t="shared" si="1"/>
        <v>0</v>
      </c>
      <c r="I18" s="69">
        <f t="shared" si="1"/>
        <v>0</v>
      </c>
      <c r="J18" s="70">
        <f t="shared" si="1"/>
        <v>0</v>
      </c>
    </row>
    <row r="19" spans="1:10" x14ac:dyDescent="0.25">
      <c r="A19" s="43"/>
      <c r="B19" s="42" t="s">
        <v>154</v>
      </c>
      <c r="C19" s="71"/>
      <c r="D19" s="72"/>
      <c r="E19" s="73"/>
      <c r="F19" s="73"/>
      <c r="G19" s="73"/>
      <c r="H19" s="73"/>
      <c r="I19" s="72"/>
      <c r="J19" s="74"/>
    </row>
    <row r="20" spans="1:10" x14ac:dyDescent="0.25">
      <c r="A20" s="43"/>
      <c r="B20" s="42"/>
      <c r="C20" s="71"/>
      <c r="D20" s="73"/>
      <c r="E20" s="73"/>
      <c r="F20" s="73"/>
      <c r="G20" s="73"/>
      <c r="H20" s="73"/>
      <c r="I20" s="73"/>
      <c r="J20" s="74"/>
    </row>
    <row r="21" spans="1:10" x14ac:dyDescent="0.25">
      <c r="A21" s="43" t="s">
        <v>8</v>
      </c>
      <c r="B21" s="42" t="s">
        <v>158</v>
      </c>
      <c r="C21" s="71"/>
      <c r="D21" s="73"/>
      <c r="E21" s="73"/>
      <c r="F21" s="73"/>
      <c r="G21" s="73"/>
      <c r="H21" s="73"/>
      <c r="I21" s="73"/>
      <c r="J21" s="74"/>
    </row>
    <row r="22" spans="1:10" x14ac:dyDescent="0.25">
      <c r="A22" s="43" t="s">
        <v>9</v>
      </c>
      <c r="B22" s="42" t="s">
        <v>159</v>
      </c>
      <c r="C22" s="71"/>
      <c r="D22" s="73"/>
      <c r="E22" s="73"/>
      <c r="F22" s="73"/>
      <c r="G22" s="73"/>
      <c r="H22" s="73"/>
      <c r="I22" s="73"/>
      <c r="J22" s="74"/>
    </row>
    <row r="23" spans="1:10" x14ac:dyDescent="0.25">
      <c r="A23" s="43" t="s">
        <v>11</v>
      </c>
      <c r="B23" s="42" t="s">
        <v>10</v>
      </c>
      <c r="C23" s="71"/>
      <c r="D23" s="73"/>
      <c r="E23" s="73"/>
      <c r="F23" s="73"/>
      <c r="G23" s="73"/>
      <c r="H23" s="73"/>
      <c r="I23" s="73"/>
      <c r="J23" s="74"/>
    </row>
    <row r="24" spans="1:10" x14ac:dyDescent="0.25">
      <c r="A24" s="43" t="s">
        <v>13</v>
      </c>
      <c r="B24" s="44" t="s">
        <v>12</v>
      </c>
      <c r="C24" s="71"/>
      <c r="D24" s="73"/>
      <c r="E24" s="73"/>
      <c r="F24" s="73"/>
      <c r="G24" s="73"/>
      <c r="H24" s="73"/>
      <c r="I24" s="73"/>
      <c r="J24" s="74"/>
    </row>
    <row r="25" spans="1:10" ht="30" x14ac:dyDescent="0.25">
      <c r="A25" s="45" t="s">
        <v>5</v>
      </c>
      <c r="B25" s="46" t="s">
        <v>136</v>
      </c>
      <c r="C25" s="75">
        <f>+C17+C24</f>
        <v>0</v>
      </c>
      <c r="D25" s="76">
        <f t="shared" ref="D25:J25" si="2">+D17+D24</f>
        <v>0</v>
      </c>
      <c r="E25" s="76">
        <f t="shared" si="2"/>
        <v>0</v>
      </c>
      <c r="F25" s="76">
        <f t="shared" si="2"/>
        <v>0</v>
      </c>
      <c r="G25" s="76">
        <f t="shared" si="2"/>
        <v>0</v>
      </c>
      <c r="H25" s="76">
        <f t="shared" si="2"/>
        <v>0</v>
      </c>
      <c r="I25" s="76">
        <f t="shared" si="2"/>
        <v>0</v>
      </c>
      <c r="J25" s="77">
        <f t="shared" si="2"/>
        <v>0</v>
      </c>
    </row>
    <row r="26" spans="1:10" s="47" customFormat="1" x14ac:dyDescent="0.25">
      <c r="A26" s="43" t="s">
        <v>17</v>
      </c>
      <c r="B26" s="42" t="s">
        <v>16</v>
      </c>
      <c r="C26" s="78"/>
      <c r="D26" s="79"/>
      <c r="E26" s="79"/>
      <c r="F26" s="80"/>
      <c r="G26" s="80"/>
      <c r="H26" s="80"/>
      <c r="I26" s="81"/>
      <c r="J26" s="82"/>
    </row>
    <row r="27" spans="1:10" x14ac:dyDescent="0.25">
      <c r="A27" s="43" t="s">
        <v>19</v>
      </c>
      <c r="B27" s="42" t="s">
        <v>18</v>
      </c>
      <c r="C27" s="78">
        <v>16548.650000000001</v>
      </c>
      <c r="D27" s="79">
        <v>1800</v>
      </c>
      <c r="E27" s="79">
        <v>34235.199999999997</v>
      </c>
      <c r="F27" s="80">
        <v>21000.75</v>
      </c>
      <c r="G27" s="80">
        <v>122228.6</v>
      </c>
      <c r="H27" s="80">
        <v>208811.18</v>
      </c>
      <c r="I27" s="81">
        <v>122228.6</v>
      </c>
      <c r="J27" s="82">
        <v>229054.84</v>
      </c>
    </row>
    <row r="28" spans="1:10" x14ac:dyDescent="0.25">
      <c r="A28" s="43"/>
      <c r="B28" s="42" t="s">
        <v>120</v>
      </c>
      <c r="C28" s="78">
        <v>0</v>
      </c>
      <c r="D28" s="79">
        <v>231.33</v>
      </c>
      <c r="E28" s="79">
        <v>16695.560000000001</v>
      </c>
      <c r="F28" s="80">
        <v>41727.71</v>
      </c>
      <c r="G28" s="80">
        <v>78513.58</v>
      </c>
      <c r="H28" s="80">
        <v>98853.870000000097</v>
      </c>
      <c r="I28" s="81">
        <v>107071.37</v>
      </c>
      <c r="J28" s="82">
        <v>238902.01</v>
      </c>
    </row>
    <row r="29" spans="1:10" x14ac:dyDescent="0.25">
      <c r="A29" s="45" t="s">
        <v>15</v>
      </c>
      <c r="B29" s="48" t="s">
        <v>135</v>
      </c>
      <c r="C29" s="75">
        <f>+C28+C27+C26</f>
        <v>16548.650000000001</v>
      </c>
      <c r="D29" s="76">
        <f t="shared" ref="D29:J29" si="3">+D28+D27+D26</f>
        <v>2031.33</v>
      </c>
      <c r="E29" s="76">
        <f t="shared" si="3"/>
        <v>50930.759999999995</v>
      </c>
      <c r="F29" s="76">
        <f t="shared" si="3"/>
        <v>62728.46</v>
      </c>
      <c r="G29" s="76">
        <f t="shared" si="3"/>
        <v>200742.18</v>
      </c>
      <c r="H29" s="76">
        <f t="shared" si="3"/>
        <v>307665.0500000001</v>
      </c>
      <c r="I29" s="76">
        <f t="shared" si="3"/>
        <v>229299.97</v>
      </c>
      <c r="J29" s="77">
        <f t="shared" si="3"/>
        <v>467956.85</v>
      </c>
    </row>
    <row r="30" spans="1:10" x14ac:dyDescent="0.25">
      <c r="A30" s="43" t="s">
        <v>22</v>
      </c>
      <c r="B30" s="49" t="s">
        <v>21</v>
      </c>
      <c r="C30" s="78">
        <v>560</v>
      </c>
      <c r="D30" s="79">
        <v>550</v>
      </c>
      <c r="E30" s="79">
        <v>560</v>
      </c>
      <c r="F30" s="80">
        <v>550</v>
      </c>
      <c r="G30" s="80">
        <v>560</v>
      </c>
      <c r="H30" s="80">
        <v>1258.01</v>
      </c>
      <c r="I30" s="81">
        <v>560</v>
      </c>
      <c r="J30" s="82">
        <v>1263</v>
      </c>
    </row>
    <row r="31" spans="1:10" ht="30" x14ac:dyDescent="0.25">
      <c r="A31" s="43" t="s">
        <v>24</v>
      </c>
      <c r="B31" s="49" t="s">
        <v>23</v>
      </c>
      <c r="C31" s="78">
        <v>5066.2</v>
      </c>
      <c r="D31" s="79">
        <v>200</v>
      </c>
      <c r="E31" s="79">
        <v>5066.2</v>
      </c>
      <c r="F31" s="80">
        <v>200</v>
      </c>
      <c r="G31" s="80">
        <v>5066.2</v>
      </c>
      <c r="H31" s="80">
        <v>200</v>
      </c>
      <c r="I31" s="81">
        <v>5066.2</v>
      </c>
      <c r="J31" s="82">
        <v>200</v>
      </c>
    </row>
    <row r="32" spans="1:10" x14ac:dyDescent="0.25">
      <c r="A32" s="43" t="s">
        <v>26</v>
      </c>
      <c r="B32" s="42" t="s">
        <v>25</v>
      </c>
      <c r="C32" s="78">
        <v>439.15</v>
      </c>
      <c r="D32" s="79">
        <v>0.86</v>
      </c>
      <c r="E32" s="79">
        <v>439.15</v>
      </c>
      <c r="F32" s="80">
        <v>1.61</v>
      </c>
      <c r="G32" s="80">
        <v>447.47</v>
      </c>
      <c r="H32" s="80">
        <v>161.69999999999999</v>
      </c>
      <c r="I32" s="81">
        <v>451.36</v>
      </c>
      <c r="J32" s="82">
        <v>295.94</v>
      </c>
    </row>
    <row r="33" spans="1:10" x14ac:dyDescent="0.25">
      <c r="A33" s="43" t="s">
        <v>28</v>
      </c>
      <c r="B33" s="42" t="s">
        <v>27</v>
      </c>
      <c r="C33" s="83"/>
      <c r="D33" s="84"/>
      <c r="E33" s="84"/>
      <c r="F33" s="85"/>
      <c r="G33" s="85"/>
      <c r="H33" s="85"/>
      <c r="I33" s="86"/>
      <c r="J33" s="87"/>
    </row>
    <row r="34" spans="1:10" x14ac:dyDescent="0.25">
      <c r="A34" s="43" t="s">
        <v>30</v>
      </c>
      <c r="B34" s="42" t="s">
        <v>29</v>
      </c>
      <c r="C34" s="83"/>
      <c r="D34" s="84">
        <v>0</v>
      </c>
      <c r="E34" s="84">
        <v>2000</v>
      </c>
      <c r="F34" s="85">
        <v>0</v>
      </c>
      <c r="G34" s="85">
        <v>2000</v>
      </c>
      <c r="H34" s="85">
        <v>21541.85</v>
      </c>
      <c r="I34" s="86">
        <v>2000.02</v>
      </c>
      <c r="J34" s="87">
        <v>43083.7</v>
      </c>
    </row>
    <row r="35" spans="1:10" x14ac:dyDescent="0.25">
      <c r="A35" s="45" t="s">
        <v>20</v>
      </c>
      <c r="B35" s="48" t="s">
        <v>119</v>
      </c>
      <c r="C35" s="75">
        <f>+C34+C33+C32+C31+C30</f>
        <v>6065.3499999999995</v>
      </c>
      <c r="D35" s="76">
        <f t="shared" ref="D35:J35" si="4">+D34+D33+D32+D31+D30</f>
        <v>750.86</v>
      </c>
      <c r="E35" s="76">
        <f t="shared" si="4"/>
        <v>8065.35</v>
      </c>
      <c r="F35" s="76">
        <f t="shared" si="4"/>
        <v>751.61</v>
      </c>
      <c r="G35" s="76">
        <f t="shared" si="4"/>
        <v>8073.67</v>
      </c>
      <c r="H35" s="76">
        <f t="shared" si="4"/>
        <v>23161.559999999998</v>
      </c>
      <c r="I35" s="76">
        <f t="shared" si="4"/>
        <v>8077.58</v>
      </c>
      <c r="J35" s="77">
        <f t="shared" si="4"/>
        <v>44842.64</v>
      </c>
    </row>
    <row r="36" spans="1:10" x14ac:dyDescent="0.25">
      <c r="A36" s="43" t="s">
        <v>33</v>
      </c>
      <c r="B36" s="42" t="s">
        <v>32</v>
      </c>
      <c r="C36" s="83"/>
      <c r="D36" s="84"/>
      <c r="E36" s="84"/>
      <c r="F36" s="85"/>
      <c r="G36" s="85"/>
      <c r="H36" s="85"/>
      <c r="I36" s="86"/>
      <c r="J36" s="87"/>
    </row>
    <row r="37" spans="1:10" x14ac:dyDescent="0.25">
      <c r="A37" s="43" t="s">
        <v>34</v>
      </c>
      <c r="B37" s="42" t="s">
        <v>0</v>
      </c>
      <c r="C37" s="83">
        <v>70200</v>
      </c>
      <c r="D37" s="84">
        <v>0</v>
      </c>
      <c r="E37" s="84">
        <v>70200</v>
      </c>
      <c r="F37" s="85">
        <v>13000</v>
      </c>
      <c r="G37" s="85">
        <v>70200</v>
      </c>
      <c r="H37" s="85">
        <v>13000</v>
      </c>
      <c r="I37" s="86">
        <v>150154.91</v>
      </c>
      <c r="J37" s="87">
        <v>283765.01</v>
      </c>
    </row>
    <row r="38" spans="1:10" x14ac:dyDescent="0.25">
      <c r="A38" s="43" t="s">
        <v>35</v>
      </c>
      <c r="B38" s="42" t="s">
        <v>1</v>
      </c>
      <c r="C38" s="83"/>
      <c r="D38" s="84"/>
      <c r="E38" s="84"/>
      <c r="F38" s="85"/>
      <c r="G38" s="85"/>
      <c r="H38" s="85"/>
      <c r="I38" s="86"/>
      <c r="J38" s="87"/>
    </row>
    <row r="39" spans="1:10" x14ac:dyDescent="0.25">
      <c r="A39" s="43" t="s">
        <v>37</v>
      </c>
      <c r="B39" s="42" t="s">
        <v>36</v>
      </c>
      <c r="C39" s="78"/>
      <c r="D39" s="79"/>
      <c r="E39" s="79"/>
      <c r="F39" s="80"/>
      <c r="G39" s="80"/>
      <c r="H39" s="80"/>
      <c r="I39" s="81"/>
      <c r="J39" s="82"/>
    </row>
    <row r="40" spans="1:10" x14ac:dyDescent="0.25">
      <c r="A40" s="43" t="s">
        <v>38</v>
      </c>
      <c r="B40" s="42" t="s">
        <v>2</v>
      </c>
      <c r="C40" s="78"/>
      <c r="D40" s="79"/>
      <c r="E40" s="79"/>
      <c r="F40" s="80"/>
      <c r="G40" s="80"/>
      <c r="H40" s="80"/>
      <c r="I40" s="81"/>
      <c r="J40" s="82"/>
    </row>
    <row r="41" spans="1:10" x14ac:dyDescent="0.25">
      <c r="A41" s="45" t="s">
        <v>31</v>
      </c>
      <c r="B41" s="48" t="s">
        <v>118</v>
      </c>
      <c r="C41" s="75">
        <f>+C40+C39+C38+C37+C36</f>
        <v>70200</v>
      </c>
      <c r="D41" s="76">
        <f t="shared" ref="D41:J41" si="5">+D40+D39+D38+D37+D36</f>
        <v>0</v>
      </c>
      <c r="E41" s="76">
        <f t="shared" si="5"/>
        <v>70200</v>
      </c>
      <c r="F41" s="76">
        <f t="shared" si="5"/>
        <v>13000</v>
      </c>
      <c r="G41" s="76">
        <f t="shared" si="5"/>
        <v>70200</v>
      </c>
      <c r="H41" s="76">
        <f t="shared" si="5"/>
        <v>13000</v>
      </c>
      <c r="I41" s="76">
        <f t="shared" si="5"/>
        <v>150154.91</v>
      </c>
      <c r="J41" s="77">
        <f t="shared" si="5"/>
        <v>283765.01</v>
      </c>
    </row>
    <row r="42" spans="1:10" x14ac:dyDescent="0.25">
      <c r="A42" s="43" t="s">
        <v>41</v>
      </c>
      <c r="B42" s="42" t="s">
        <v>40</v>
      </c>
      <c r="C42" s="83"/>
      <c r="D42" s="84"/>
      <c r="E42" s="84"/>
      <c r="F42" s="85"/>
      <c r="G42" s="85"/>
      <c r="H42" s="85"/>
      <c r="I42" s="86"/>
      <c r="J42" s="87"/>
    </row>
    <row r="43" spans="1:10" x14ac:dyDescent="0.25">
      <c r="A43" s="43" t="s">
        <v>43</v>
      </c>
      <c r="B43" s="42" t="s">
        <v>42</v>
      </c>
      <c r="C43" s="83"/>
      <c r="D43" s="84"/>
      <c r="E43" s="84"/>
      <c r="F43" s="85"/>
      <c r="G43" s="85"/>
      <c r="H43" s="85"/>
      <c r="I43" s="86"/>
      <c r="J43" s="87"/>
    </row>
    <row r="44" spans="1:10" x14ac:dyDescent="0.25">
      <c r="A44" s="43" t="s">
        <v>45</v>
      </c>
      <c r="B44" s="42" t="s">
        <v>44</v>
      </c>
      <c r="C44" s="83"/>
      <c r="D44" s="84"/>
      <c r="E44" s="84"/>
      <c r="F44" s="85"/>
      <c r="G44" s="85"/>
      <c r="H44" s="85"/>
      <c r="I44" s="86"/>
      <c r="J44" s="87"/>
    </row>
    <row r="45" spans="1:10" x14ac:dyDescent="0.25">
      <c r="A45" s="43" t="s">
        <v>47</v>
      </c>
      <c r="B45" s="42" t="s">
        <v>46</v>
      </c>
      <c r="C45" s="88"/>
      <c r="D45" s="89"/>
      <c r="E45" s="89"/>
      <c r="F45" s="90"/>
      <c r="G45" s="90"/>
      <c r="H45" s="90"/>
      <c r="I45" s="91"/>
      <c r="J45" s="92"/>
    </row>
    <row r="46" spans="1:10" x14ac:dyDescent="0.25">
      <c r="A46" s="45" t="s">
        <v>39</v>
      </c>
      <c r="B46" s="46" t="s">
        <v>117</v>
      </c>
      <c r="C46" s="75">
        <f>+C45+C44+C43+C42</f>
        <v>0</v>
      </c>
      <c r="D46" s="76">
        <f t="shared" ref="D46:J46" si="6">+D45+D44+D43+D42</f>
        <v>0</v>
      </c>
      <c r="E46" s="76">
        <f t="shared" si="6"/>
        <v>0</v>
      </c>
      <c r="F46" s="76">
        <f t="shared" si="6"/>
        <v>0</v>
      </c>
      <c r="G46" s="76">
        <f t="shared" si="6"/>
        <v>0</v>
      </c>
      <c r="H46" s="76">
        <f t="shared" si="6"/>
        <v>0</v>
      </c>
      <c r="I46" s="76">
        <f t="shared" si="6"/>
        <v>0</v>
      </c>
      <c r="J46" s="77">
        <f t="shared" si="6"/>
        <v>0</v>
      </c>
    </row>
    <row r="47" spans="1:10" x14ac:dyDescent="0.25">
      <c r="A47" s="43" t="s">
        <v>50</v>
      </c>
      <c r="B47" s="42" t="s">
        <v>49</v>
      </c>
      <c r="C47" s="88"/>
      <c r="D47" s="89"/>
      <c r="E47" s="89"/>
      <c r="F47" s="90"/>
      <c r="G47" s="90"/>
      <c r="H47" s="90"/>
      <c r="I47" s="91"/>
      <c r="J47" s="92"/>
    </row>
    <row r="48" spans="1:10" x14ac:dyDescent="0.25">
      <c r="A48" s="43" t="s">
        <v>52</v>
      </c>
      <c r="B48" s="42" t="s">
        <v>51</v>
      </c>
      <c r="C48" s="88"/>
      <c r="D48" s="89"/>
      <c r="E48" s="89"/>
      <c r="F48" s="90"/>
      <c r="G48" s="90"/>
      <c r="H48" s="90"/>
      <c r="I48" s="91"/>
      <c r="J48" s="92"/>
    </row>
    <row r="49" spans="1:10" x14ac:dyDescent="0.25">
      <c r="A49" s="43" t="s">
        <v>54</v>
      </c>
      <c r="B49" s="42" t="s">
        <v>53</v>
      </c>
      <c r="C49" s="88"/>
      <c r="D49" s="89"/>
      <c r="E49" s="89"/>
      <c r="F49" s="90"/>
      <c r="G49" s="90"/>
      <c r="H49" s="90"/>
      <c r="I49" s="91"/>
      <c r="J49" s="92"/>
    </row>
    <row r="50" spans="1:10" x14ac:dyDescent="0.25">
      <c r="A50" s="43" t="s">
        <v>56</v>
      </c>
      <c r="B50" s="42" t="s">
        <v>55</v>
      </c>
      <c r="C50" s="88"/>
      <c r="D50" s="89"/>
      <c r="E50" s="89"/>
      <c r="F50" s="90"/>
      <c r="G50" s="90"/>
      <c r="H50" s="90"/>
      <c r="I50" s="91"/>
      <c r="J50" s="92"/>
    </row>
    <row r="51" spans="1:10" x14ac:dyDescent="0.25">
      <c r="A51" s="45" t="s">
        <v>48</v>
      </c>
      <c r="B51" s="48" t="s">
        <v>116</v>
      </c>
      <c r="C51" s="75">
        <f>+C50+C49+C48+C47</f>
        <v>0</v>
      </c>
      <c r="D51" s="76">
        <f t="shared" ref="D51:J51" si="7">+D50+D49+D48+D47</f>
        <v>0</v>
      </c>
      <c r="E51" s="76">
        <f t="shared" si="7"/>
        <v>0</v>
      </c>
      <c r="F51" s="76">
        <f t="shared" si="7"/>
        <v>0</v>
      </c>
      <c r="G51" s="76">
        <f t="shared" si="7"/>
        <v>0</v>
      </c>
      <c r="H51" s="76">
        <f t="shared" si="7"/>
        <v>0</v>
      </c>
      <c r="I51" s="76">
        <f t="shared" si="7"/>
        <v>0</v>
      </c>
      <c r="J51" s="77">
        <f t="shared" si="7"/>
        <v>0</v>
      </c>
    </row>
    <row r="52" spans="1:10" x14ac:dyDescent="0.25">
      <c r="A52" s="43" t="s">
        <v>59</v>
      </c>
      <c r="B52" s="42" t="s">
        <v>58</v>
      </c>
      <c r="C52" s="88">
        <v>772.24</v>
      </c>
      <c r="D52" s="89">
        <v>1952.89</v>
      </c>
      <c r="E52" s="89">
        <v>12678.79</v>
      </c>
      <c r="F52" s="90">
        <v>6648.43</v>
      </c>
      <c r="G52" s="90">
        <v>14041.37</v>
      </c>
      <c r="H52" s="90">
        <v>57109.93</v>
      </c>
      <c r="I52" s="91">
        <v>16830.05</v>
      </c>
      <c r="J52" s="92">
        <v>112000</v>
      </c>
    </row>
    <row r="53" spans="1:10" x14ac:dyDescent="0.25">
      <c r="A53" s="43" t="s">
        <v>61</v>
      </c>
      <c r="B53" s="42" t="s">
        <v>60</v>
      </c>
      <c r="C53" s="88"/>
      <c r="D53" s="89">
        <v>0</v>
      </c>
      <c r="E53" s="89"/>
      <c r="F53" s="90">
        <v>0</v>
      </c>
      <c r="G53" s="90"/>
      <c r="H53" s="90">
        <v>5000</v>
      </c>
      <c r="I53" s="91"/>
      <c r="J53" s="92">
        <v>10000</v>
      </c>
    </row>
    <row r="54" spans="1:10" x14ac:dyDescent="0.25">
      <c r="A54" s="45" t="s">
        <v>57</v>
      </c>
      <c r="B54" s="46" t="s">
        <v>115</v>
      </c>
      <c r="C54" s="75">
        <f>+C53+C52</f>
        <v>772.24</v>
      </c>
      <c r="D54" s="76">
        <f t="shared" ref="D54:J54" si="8">+D53+D52</f>
        <v>1952.89</v>
      </c>
      <c r="E54" s="76">
        <f t="shared" si="8"/>
        <v>12678.79</v>
      </c>
      <c r="F54" s="76">
        <f t="shared" si="8"/>
        <v>6648.43</v>
      </c>
      <c r="G54" s="76">
        <f t="shared" si="8"/>
        <v>14041.37</v>
      </c>
      <c r="H54" s="76">
        <f t="shared" si="8"/>
        <v>62109.93</v>
      </c>
      <c r="I54" s="76">
        <f t="shared" si="8"/>
        <v>16830.05</v>
      </c>
      <c r="J54" s="77">
        <f t="shared" si="8"/>
        <v>122000</v>
      </c>
    </row>
    <row r="55" spans="1:10" ht="17.25" x14ac:dyDescent="0.25">
      <c r="A55" s="50" t="s">
        <v>121</v>
      </c>
      <c r="B55" s="51" t="s">
        <v>144</v>
      </c>
      <c r="C55" s="93"/>
      <c r="D55" s="94">
        <v>0</v>
      </c>
      <c r="E55" s="94"/>
      <c r="F55" s="94">
        <v>0</v>
      </c>
      <c r="G55" s="95"/>
      <c r="H55" s="95">
        <v>0</v>
      </c>
      <c r="I55" s="95"/>
      <c r="J55" s="96">
        <v>0</v>
      </c>
    </row>
    <row r="56" spans="1:10" s="37" customFormat="1" x14ac:dyDescent="0.25">
      <c r="A56" s="261" t="s">
        <v>155</v>
      </c>
      <c r="B56" s="262"/>
      <c r="C56" s="97">
        <f>+C55+C54+C51+C46+C41+C35+C29+C25</f>
        <v>93586.24000000002</v>
      </c>
      <c r="D56" s="98">
        <f t="shared" ref="D56:J56" si="9">D55+D54+D51+D46+D41+D35+D29+D25</f>
        <v>4735.08</v>
      </c>
      <c r="E56" s="98">
        <f t="shared" si="9"/>
        <v>141874.90000000002</v>
      </c>
      <c r="F56" s="98">
        <f t="shared" si="9"/>
        <v>83128.5</v>
      </c>
      <c r="G56" s="98">
        <f t="shared" si="9"/>
        <v>293057.21999999997</v>
      </c>
      <c r="H56" s="98">
        <f t="shared" si="9"/>
        <v>405936.5400000001</v>
      </c>
      <c r="I56" s="98">
        <f t="shared" si="9"/>
        <v>404362.51</v>
      </c>
      <c r="J56" s="99">
        <f t="shared" si="9"/>
        <v>918564.5</v>
      </c>
    </row>
    <row r="57" spans="1:10" x14ac:dyDescent="0.25">
      <c r="A57" s="4" t="s">
        <v>160</v>
      </c>
      <c r="B57" s="3"/>
      <c r="C57" s="16"/>
      <c r="D57" s="100">
        <v>0</v>
      </c>
      <c r="E57" s="17"/>
      <c r="F57" s="100">
        <v>0</v>
      </c>
      <c r="G57" s="17"/>
      <c r="H57" s="100">
        <v>0</v>
      </c>
      <c r="I57" s="17"/>
      <c r="J57" s="102">
        <v>0</v>
      </c>
    </row>
    <row r="58" spans="1:10" x14ac:dyDescent="0.25">
      <c r="A58" s="261" t="s">
        <v>133</v>
      </c>
      <c r="B58" s="262"/>
      <c r="C58" s="97">
        <f>+C56+C14</f>
        <v>250821.13000000003</v>
      </c>
      <c r="D58" s="98">
        <f>+D56+D14</f>
        <v>69310.990000000005</v>
      </c>
      <c r="E58" s="98">
        <f>+E56+C14</f>
        <v>299109.79000000004</v>
      </c>
      <c r="F58" s="98">
        <f>+F56+D14</f>
        <v>147704.41</v>
      </c>
      <c r="G58" s="98">
        <f>+G56+C14</f>
        <v>450292.11</v>
      </c>
      <c r="H58" s="98">
        <f>+H56+D14</f>
        <v>470512.45000000007</v>
      </c>
      <c r="I58" s="98">
        <f>+I56+C14</f>
        <v>561597.4</v>
      </c>
      <c r="J58" s="99">
        <f>+J56+D14</f>
        <v>983140.41</v>
      </c>
    </row>
    <row r="59" spans="1:10" x14ac:dyDescent="0.25">
      <c r="A59" s="4" t="s">
        <v>161</v>
      </c>
      <c r="B59" s="3"/>
      <c r="C59" s="16"/>
      <c r="D59" s="101">
        <f>+D57+$D15</f>
        <v>0</v>
      </c>
      <c r="E59" s="17"/>
      <c r="F59" s="101">
        <f>+F57+$D15</f>
        <v>0</v>
      </c>
      <c r="G59" s="17"/>
      <c r="H59" s="101">
        <f>+H57+$D15</f>
        <v>0</v>
      </c>
      <c r="I59" s="17"/>
      <c r="J59" s="101">
        <f>+J57+$D15</f>
        <v>0</v>
      </c>
    </row>
    <row r="60" spans="1:10" ht="18.95" customHeight="1" x14ac:dyDescent="0.25">
      <c r="B60" s="53"/>
      <c r="C60" s="52"/>
      <c r="D60" s="52"/>
      <c r="E60" s="52"/>
      <c r="F60" s="52"/>
      <c r="G60" s="52"/>
      <c r="H60" s="52"/>
      <c r="I60" s="52"/>
      <c r="J60" s="52"/>
    </row>
    <row r="61" spans="1:10" ht="21" customHeight="1" x14ac:dyDescent="0.25">
      <c r="A61" s="252" t="s">
        <v>130</v>
      </c>
      <c r="B61" s="258" t="s">
        <v>131</v>
      </c>
      <c r="C61" s="256" t="s">
        <v>122</v>
      </c>
      <c r="D61" s="256"/>
      <c r="E61" s="256"/>
      <c r="F61" s="256"/>
      <c r="G61" s="256"/>
      <c r="H61" s="256"/>
      <c r="I61" s="256"/>
      <c r="J61" s="257"/>
    </row>
    <row r="62" spans="1:10" ht="33" customHeight="1" x14ac:dyDescent="0.25">
      <c r="A62" s="253"/>
      <c r="B62" s="259"/>
      <c r="C62" s="250" t="s">
        <v>177</v>
      </c>
      <c r="D62" s="251"/>
      <c r="E62" s="8" t="s">
        <v>178</v>
      </c>
      <c r="F62" s="7"/>
      <c r="G62" s="6" t="s">
        <v>179</v>
      </c>
      <c r="H62" s="7"/>
      <c r="I62" s="6" t="s">
        <v>180</v>
      </c>
      <c r="J62" s="5"/>
    </row>
    <row r="63" spans="1:10" ht="37.5" customHeight="1" x14ac:dyDescent="0.25">
      <c r="A63" s="254"/>
      <c r="B63" s="260"/>
      <c r="C63" s="29" t="s">
        <v>143</v>
      </c>
      <c r="D63" s="28" t="s">
        <v>182</v>
      </c>
      <c r="E63" s="29" t="s">
        <v>143</v>
      </c>
      <c r="F63" s="28" t="s">
        <v>182</v>
      </c>
      <c r="G63" s="29" t="s">
        <v>143</v>
      </c>
      <c r="H63" s="28" t="s">
        <v>156</v>
      </c>
      <c r="I63" s="29" t="s">
        <v>143</v>
      </c>
      <c r="J63" s="30" t="s">
        <v>4</v>
      </c>
    </row>
    <row r="64" spans="1:10" x14ac:dyDescent="0.25">
      <c r="A64" s="43" t="s">
        <v>64</v>
      </c>
      <c r="B64" s="42" t="s">
        <v>63</v>
      </c>
      <c r="C64" s="103"/>
      <c r="D64" s="104">
        <v>0</v>
      </c>
      <c r="E64" s="104"/>
      <c r="F64" s="104">
        <v>0</v>
      </c>
      <c r="G64" s="104"/>
      <c r="H64" s="104">
        <v>7556.47</v>
      </c>
      <c r="I64" s="104"/>
      <c r="J64" s="105">
        <v>17631.75</v>
      </c>
    </row>
    <row r="65" spans="1:10" x14ac:dyDescent="0.25">
      <c r="A65" s="43" t="s">
        <v>66</v>
      </c>
      <c r="B65" s="42" t="s">
        <v>65</v>
      </c>
      <c r="C65" s="106"/>
      <c r="D65" s="107">
        <v>0</v>
      </c>
      <c r="E65" s="107"/>
      <c r="F65" s="107">
        <v>476.56</v>
      </c>
      <c r="G65" s="107">
        <v>1484.14</v>
      </c>
      <c r="H65" s="107">
        <v>2496.42</v>
      </c>
      <c r="I65" s="107">
        <v>1484.14</v>
      </c>
      <c r="J65" s="108">
        <v>4769</v>
      </c>
    </row>
    <row r="66" spans="1:10" x14ac:dyDescent="0.25">
      <c r="A66" s="43" t="s">
        <v>68</v>
      </c>
      <c r="B66" s="42" t="s">
        <v>67</v>
      </c>
      <c r="C66" s="109">
        <v>5042.88</v>
      </c>
      <c r="D66" s="110">
        <v>9745.7099999999991</v>
      </c>
      <c r="E66" s="110">
        <v>12571.65</v>
      </c>
      <c r="F66" s="110">
        <v>37459.97</v>
      </c>
      <c r="G66" s="110">
        <v>21287.4</v>
      </c>
      <c r="H66" s="110">
        <v>73262.720000000001</v>
      </c>
      <c r="I66" s="110">
        <v>38986.129999999997</v>
      </c>
      <c r="J66" s="111">
        <v>112053.84</v>
      </c>
    </row>
    <row r="67" spans="1:10" x14ac:dyDescent="0.25">
      <c r="A67" s="43" t="s">
        <v>69</v>
      </c>
      <c r="B67" s="42" t="s">
        <v>14</v>
      </c>
      <c r="C67" s="106">
        <v>6044.8</v>
      </c>
      <c r="D67" s="107">
        <v>877.99</v>
      </c>
      <c r="E67" s="107">
        <v>19768.8</v>
      </c>
      <c r="F67" s="107">
        <v>877.99</v>
      </c>
      <c r="G67" s="107">
        <v>34031.54</v>
      </c>
      <c r="H67" s="107">
        <v>97106.63</v>
      </c>
      <c r="I67" s="107">
        <v>129499.01</v>
      </c>
      <c r="J67" s="108">
        <v>193335.25</v>
      </c>
    </row>
    <row r="68" spans="1:10" x14ac:dyDescent="0.25">
      <c r="A68" s="43" t="s">
        <v>71</v>
      </c>
      <c r="B68" s="42" t="s">
        <v>70</v>
      </c>
      <c r="C68" s="106"/>
      <c r="D68" s="107"/>
      <c r="E68" s="107"/>
      <c r="F68" s="107"/>
      <c r="G68" s="107"/>
      <c r="H68" s="107"/>
      <c r="I68" s="107"/>
      <c r="J68" s="108"/>
    </row>
    <row r="69" spans="1:10" x14ac:dyDescent="0.25">
      <c r="A69" s="43" t="s">
        <v>72</v>
      </c>
      <c r="B69" s="42" t="s">
        <v>12</v>
      </c>
      <c r="C69" s="109"/>
      <c r="D69" s="110"/>
      <c r="E69" s="110"/>
      <c r="F69" s="110"/>
      <c r="G69" s="110"/>
      <c r="H69" s="110"/>
      <c r="I69" s="110"/>
      <c r="J69" s="111"/>
    </row>
    <row r="70" spans="1:10" x14ac:dyDescent="0.25">
      <c r="A70" s="43" t="s">
        <v>74</v>
      </c>
      <c r="B70" s="42" t="s">
        <v>73</v>
      </c>
      <c r="C70" s="109">
        <v>737.99</v>
      </c>
      <c r="D70" s="110">
        <v>0</v>
      </c>
      <c r="E70" s="110">
        <v>737.99</v>
      </c>
      <c r="F70" s="110">
        <v>0</v>
      </c>
      <c r="G70" s="110">
        <v>1716.24</v>
      </c>
      <c r="H70" s="110">
        <v>498.49</v>
      </c>
      <c r="I70" s="110">
        <v>2504.83</v>
      </c>
      <c r="J70" s="111">
        <v>950</v>
      </c>
    </row>
    <row r="71" spans="1:10" x14ac:dyDescent="0.25">
      <c r="A71" s="43" t="s">
        <v>76</v>
      </c>
      <c r="B71" s="42" t="s">
        <v>75</v>
      </c>
      <c r="C71" s="106"/>
      <c r="D71" s="107"/>
      <c r="E71" s="107"/>
      <c r="F71" s="107"/>
      <c r="G71" s="107"/>
      <c r="H71" s="107"/>
      <c r="I71" s="107"/>
      <c r="J71" s="108"/>
    </row>
    <row r="72" spans="1:10" x14ac:dyDescent="0.25">
      <c r="A72" s="43" t="s">
        <v>78</v>
      </c>
      <c r="B72" s="42" t="s">
        <v>77</v>
      </c>
      <c r="C72" s="106"/>
      <c r="D72" s="107">
        <v>26400</v>
      </c>
      <c r="E72" s="107">
        <v>11000</v>
      </c>
      <c r="F72" s="107">
        <v>45718.29</v>
      </c>
      <c r="G72" s="107">
        <v>68615.87</v>
      </c>
      <c r="H72" s="107">
        <v>104951.94</v>
      </c>
      <c r="I72" s="107">
        <v>68993.87</v>
      </c>
      <c r="J72" s="108">
        <v>164185.57</v>
      </c>
    </row>
    <row r="73" spans="1:10" x14ac:dyDescent="0.25">
      <c r="A73" s="43" t="s">
        <v>80</v>
      </c>
      <c r="B73" s="42" t="s">
        <v>79</v>
      </c>
      <c r="C73" s="106">
        <v>2311.06</v>
      </c>
      <c r="D73" s="107">
        <v>3192.3</v>
      </c>
      <c r="E73" s="107">
        <v>5606.06</v>
      </c>
      <c r="F73" s="107">
        <v>5916.64</v>
      </c>
      <c r="G73" s="107">
        <v>5606.06</v>
      </c>
      <c r="H73" s="107">
        <v>6916.64</v>
      </c>
      <c r="I73" s="107">
        <v>7511.06</v>
      </c>
      <c r="J73" s="108">
        <v>13500</v>
      </c>
    </row>
    <row r="74" spans="1:10" x14ac:dyDescent="0.25">
      <c r="A74" s="45" t="s">
        <v>62</v>
      </c>
      <c r="B74" s="48" t="s">
        <v>127</v>
      </c>
      <c r="C74" s="112">
        <f>SUM(C64:C73)</f>
        <v>14136.73</v>
      </c>
      <c r="D74" s="113">
        <f t="shared" ref="D74:J74" si="10">SUM(D64:D73)</f>
        <v>40216</v>
      </c>
      <c r="E74" s="113">
        <f t="shared" si="10"/>
        <v>49684.499999999993</v>
      </c>
      <c r="F74" s="113">
        <f t="shared" si="10"/>
        <v>90449.45</v>
      </c>
      <c r="G74" s="113">
        <f t="shared" si="10"/>
        <v>132741.25</v>
      </c>
      <c r="H74" s="113">
        <f t="shared" si="10"/>
        <v>292789.31</v>
      </c>
      <c r="I74" s="113">
        <f t="shared" si="10"/>
        <v>248979.03999999998</v>
      </c>
      <c r="J74" s="114">
        <f t="shared" si="10"/>
        <v>506425.41</v>
      </c>
    </row>
    <row r="75" spans="1:10" x14ac:dyDescent="0.25">
      <c r="A75" s="43" t="s">
        <v>83</v>
      </c>
      <c r="B75" s="42" t="s">
        <v>82</v>
      </c>
      <c r="C75" s="115"/>
      <c r="D75" s="116"/>
      <c r="E75" s="107"/>
      <c r="F75" s="107"/>
      <c r="G75" s="107"/>
      <c r="H75" s="107"/>
      <c r="I75" s="107"/>
      <c r="J75" s="108"/>
    </row>
    <row r="76" spans="1:10" x14ac:dyDescent="0.25">
      <c r="A76" s="43" t="s">
        <v>85</v>
      </c>
      <c r="B76" s="42" t="s">
        <v>84</v>
      </c>
      <c r="C76" s="109">
        <v>30</v>
      </c>
      <c r="D76" s="110">
        <v>10000</v>
      </c>
      <c r="E76" s="110">
        <v>60054</v>
      </c>
      <c r="F76" s="110">
        <v>20000</v>
      </c>
      <c r="G76" s="110">
        <v>60054</v>
      </c>
      <c r="H76" s="110">
        <v>20000</v>
      </c>
      <c r="I76" s="110">
        <v>60054</v>
      </c>
      <c r="J76" s="111">
        <v>37547.949999999997</v>
      </c>
    </row>
    <row r="77" spans="1:10" x14ac:dyDescent="0.25">
      <c r="A77" s="43" t="s">
        <v>86</v>
      </c>
      <c r="B77" s="42" t="s">
        <v>0</v>
      </c>
      <c r="C77" s="106">
        <v>70200</v>
      </c>
      <c r="D77" s="107">
        <v>0</v>
      </c>
      <c r="E77" s="107">
        <v>80200</v>
      </c>
      <c r="F77" s="107">
        <v>0</v>
      </c>
      <c r="G77" s="107">
        <v>90200</v>
      </c>
      <c r="H77" s="107">
        <v>0</v>
      </c>
      <c r="I77" s="107">
        <v>162639.91</v>
      </c>
      <c r="J77" s="108">
        <v>263351.15999999997</v>
      </c>
    </row>
    <row r="78" spans="1:10" x14ac:dyDescent="0.25">
      <c r="A78" s="43" t="s">
        <v>87</v>
      </c>
      <c r="B78" s="42" t="s">
        <v>1</v>
      </c>
      <c r="C78" s="106"/>
      <c r="D78" s="107"/>
      <c r="E78" s="107"/>
      <c r="F78" s="107"/>
      <c r="G78" s="107"/>
      <c r="H78" s="107"/>
      <c r="I78" s="107"/>
      <c r="J78" s="108"/>
    </row>
    <row r="79" spans="1:10" x14ac:dyDescent="0.25">
      <c r="A79" s="43" t="s">
        <v>89</v>
      </c>
      <c r="B79" s="42" t="s">
        <v>88</v>
      </c>
      <c r="C79" s="117"/>
      <c r="D79" s="118"/>
      <c r="E79" s="118"/>
      <c r="F79" s="118"/>
      <c r="G79" s="118"/>
      <c r="H79" s="118"/>
      <c r="I79" s="118"/>
      <c r="J79" s="119"/>
    </row>
    <row r="80" spans="1:10" x14ac:dyDescent="0.25">
      <c r="A80" s="45" t="s">
        <v>81</v>
      </c>
      <c r="B80" s="48" t="s">
        <v>126</v>
      </c>
      <c r="C80" s="112">
        <f>SUM(C75:C79)</f>
        <v>70230</v>
      </c>
      <c r="D80" s="113">
        <f t="shared" ref="D80:J80" si="11">SUM(D75:D79)</f>
        <v>10000</v>
      </c>
      <c r="E80" s="113">
        <f t="shared" si="11"/>
        <v>140254</v>
      </c>
      <c r="F80" s="113">
        <f t="shared" si="11"/>
        <v>20000</v>
      </c>
      <c r="G80" s="113">
        <f t="shared" si="11"/>
        <v>150254</v>
      </c>
      <c r="H80" s="113">
        <f t="shared" si="11"/>
        <v>20000</v>
      </c>
      <c r="I80" s="113">
        <f t="shared" si="11"/>
        <v>222693.91</v>
      </c>
      <c r="J80" s="114">
        <f t="shared" si="11"/>
        <v>300899.11</v>
      </c>
    </row>
    <row r="81" spans="1:10" x14ac:dyDescent="0.25">
      <c r="A81" s="43" t="s">
        <v>92</v>
      </c>
      <c r="B81" s="42" t="s">
        <v>91</v>
      </c>
      <c r="C81" s="120"/>
      <c r="D81" s="121"/>
      <c r="E81" s="121"/>
      <c r="F81" s="121"/>
      <c r="G81" s="121"/>
      <c r="H81" s="121"/>
      <c r="I81" s="121"/>
      <c r="J81" s="122"/>
    </row>
    <row r="82" spans="1:10" x14ac:dyDescent="0.25">
      <c r="A82" s="43" t="s">
        <v>94</v>
      </c>
      <c r="B82" s="42" t="s">
        <v>93</v>
      </c>
      <c r="C82" s="120"/>
      <c r="D82" s="121"/>
      <c r="E82" s="121"/>
      <c r="F82" s="121"/>
      <c r="G82" s="121"/>
      <c r="H82" s="121"/>
      <c r="I82" s="121"/>
      <c r="J82" s="122"/>
    </row>
    <row r="83" spans="1:10" x14ac:dyDescent="0.25">
      <c r="A83" s="43" t="s">
        <v>96</v>
      </c>
      <c r="B83" s="42" t="s">
        <v>95</v>
      </c>
      <c r="C83" s="120"/>
      <c r="D83" s="121"/>
      <c r="E83" s="121"/>
      <c r="F83" s="121"/>
      <c r="G83" s="121"/>
      <c r="H83" s="121"/>
      <c r="I83" s="121"/>
      <c r="J83" s="122"/>
    </row>
    <row r="84" spans="1:10" x14ac:dyDescent="0.25">
      <c r="A84" s="43" t="s">
        <v>98</v>
      </c>
      <c r="B84" s="42" t="s">
        <v>97</v>
      </c>
      <c r="C84" s="106"/>
      <c r="D84" s="107"/>
      <c r="E84" s="107"/>
      <c r="F84" s="107"/>
      <c r="G84" s="107"/>
      <c r="H84" s="107"/>
      <c r="I84" s="107"/>
      <c r="J84" s="108"/>
    </row>
    <row r="85" spans="1:10" x14ac:dyDescent="0.25">
      <c r="A85" s="45" t="s">
        <v>90</v>
      </c>
      <c r="B85" s="48" t="s">
        <v>125</v>
      </c>
      <c r="C85" s="112">
        <f>SUM(C81:C84)</f>
        <v>0</v>
      </c>
      <c r="D85" s="123">
        <f t="shared" ref="D85:J85" si="12">SUM(D81:D84)</f>
        <v>0</v>
      </c>
      <c r="E85" s="123">
        <f t="shared" si="12"/>
        <v>0</v>
      </c>
      <c r="F85" s="123">
        <f t="shared" si="12"/>
        <v>0</v>
      </c>
      <c r="G85" s="123">
        <f t="shared" si="12"/>
        <v>0</v>
      </c>
      <c r="H85" s="123">
        <f t="shared" si="12"/>
        <v>0</v>
      </c>
      <c r="I85" s="123">
        <f t="shared" si="12"/>
        <v>0</v>
      </c>
      <c r="J85" s="124">
        <f t="shared" si="12"/>
        <v>0</v>
      </c>
    </row>
    <row r="86" spans="1:10" x14ac:dyDescent="0.25">
      <c r="A86" s="43" t="s">
        <v>101</v>
      </c>
      <c r="B86" s="42" t="s">
        <v>100</v>
      </c>
      <c r="C86" s="120"/>
      <c r="D86" s="121"/>
      <c r="E86" s="121"/>
      <c r="F86" s="121"/>
      <c r="G86" s="121"/>
      <c r="H86" s="121"/>
      <c r="I86" s="121"/>
      <c r="J86" s="122"/>
    </row>
    <row r="87" spans="1:10" x14ac:dyDescent="0.25">
      <c r="A87" s="43" t="s">
        <v>103</v>
      </c>
      <c r="B87" s="42" t="s">
        <v>102</v>
      </c>
      <c r="C87" s="120"/>
      <c r="D87" s="121"/>
      <c r="E87" s="121"/>
      <c r="F87" s="121"/>
      <c r="G87" s="121"/>
      <c r="H87" s="121"/>
      <c r="I87" s="121"/>
      <c r="J87" s="122"/>
    </row>
    <row r="88" spans="1:10" x14ac:dyDescent="0.25">
      <c r="A88" s="43" t="s">
        <v>105</v>
      </c>
      <c r="B88" s="42" t="s">
        <v>104</v>
      </c>
      <c r="C88" s="120">
        <v>2230.02</v>
      </c>
      <c r="D88" s="121">
        <v>0</v>
      </c>
      <c r="E88" s="121">
        <v>2230.02</v>
      </c>
      <c r="F88" s="121">
        <v>0</v>
      </c>
      <c r="G88" s="121">
        <v>10934.69</v>
      </c>
      <c r="H88" s="121">
        <v>2469.52</v>
      </c>
      <c r="I88" s="121">
        <v>19829.02</v>
      </c>
      <c r="J88" s="122">
        <v>4991</v>
      </c>
    </row>
    <row r="89" spans="1:10" x14ac:dyDescent="0.25">
      <c r="A89" s="43" t="s">
        <v>107</v>
      </c>
      <c r="B89" s="42" t="s">
        <v>106</v>
      </c>
      <c r="C89" s="120"/>
      <c r="D89" s="121"/>
      <c r="E89" s="121"/>
      <c r="F89" s="121"/>
      <c r="G89" s="121"/>
      <c r="H89" s="121"/>
      <c r="I89" s="121"/>
      <c r="J89" s="122"/>
    </row>
    <row r="90" spans="1:10" x14ac:dyDescent="0.25">
      <c r="A90" s="43" t="s">
        <v>109</v>
      </c>
      <c r="B90" s="42" t="s">
        <v>108</v>
      </c>
      <c r="C90" s="120"/>
      <c r="D90" s="121"/>
      <c r="E90" s="121"/>
      <c r="F90" s="121"/>
      <c r="G90" s="121"/>
      <c r="H90" s="121"/>
      <c r="I90" s="121"/>
      <c r="J90" s="122"/>
    </row>
    <row r="91" spans="1:10" x14ac:dyDescent="0.25">
      <c r="A91" s="45" t="s">
        <v>99</v>
      </c>
      <c r="B91" s="48" t="s">
        <v>124</v>
      </c>
      <c r="C91" s="125">
        <f>SUM(C86:C90)</f>
        <v>2230.02</v>
      </c>
      <c r="D91" s="123">
        <f t="shared" ref="D91:J91" si="13">SUM(D86:D90)</f>
        <v>0</v>
      </c>
      <c r="E91" s="123">
        <f t="shared" si="13"/>
        <v>2230.02</v>
      </c>
      <c r="F91" s="123">
        <f t="shared" si="13"/>
        <v>0</v>
      </c>
      <c r="G91" s="123">
        <f t="shared" si="13"/>
        <v>10934.69</v>
      </c>
      <c r="H91" s="123">
        <f t="shared" si="13"/>
        <v>2469.52</v>
      </c>
      <c r="I91" s="123">
        <f t="shared" si="13"/>
        <v>19829.02</v>
      </c>
      <c r="J91" s="124">
        <f t="shared" si="13"/>
        <v>4991</v>
      </c>
    </row>
    <row r="92" spans="1:10" ht="30" x14ac:dyDescent="0.25">
      <c r="A92" s="45" t="s">
        <v>168</v>
      </c>
      <c r="B92" s="54" t="s">
        <v>128</v>
      </c>
      <c r="C92" s="126"/>
      <c r="D92" s="127"/>
      <c r="E92" s="127"/>
      <c r="F92" s="127"/>
      <c r="G92" s="127"/>
      <c r="H92" s="127"/>
      <c r="I92" s="127"/>
      <c r="J92" s="128"/>
    </row>
    <row r="93" spans="1:10" x14ac:dyDescent="0.25">
      <c r="A93" s="43" t="s">
        <v>112</v>
      </c>
      <c r="B93" s="42" t="s">
        <v>111</v>
      </c>
      <c r="C93" s="120">
        <v>1002.11</v>
      </c>
      <c r="D93" s="121">
        <v>2982.43</v>
      </c>
      <c r="E93" s="121">
        <v>13239.92</v>
      </c>
      <c r="F93" s="121">
        <v>7531.84</v>
      </c>
      <c r="G93" s="121">
        <v>14391.31</v>
      </c>
      <c r="H93" s="121">
        <v>58066.41</v>
      </c>
      <c r="I93" s="121">
        <v>17391.18</v>
      </c>
      <c r="J93" s="122">
        <v>113029.54</v>
      </c>
    </row>
    <row r="94" spans="1:10" x14ac:dyDescent="0.25">
      <c r="A94" s="43" t="s">
        <v>114</v>
      </c>
      <c r="B94" s="42" t="s">
        <v>113</v>
      </c>
      <c r="C94" s="120"/>
      <c r="D94" s="121">
        <v>0</v>
      </c>
      <c r="E94" s="121"/>
      <c r="F94" s="121">
        <v>0</v>
      </c>
      <c r="G94" s="121"/>
      <c r="H94" s="121">
        <v>5000</v>
      </c>
      <c r="I94" s="121"/>
      <c r="J94" s="122">
        <v>10000</v>
      </c>
    </row>
    <row r="95" spans="1:10" x14ac:dyDescent="0.25">
      <c r="A95" s="45" t="s">
        <v>110</v>
      </c>
      <c r="B95" s="48" t="s">
        <v>123</v>
      </c>
      <c r="C95" s="129">
        <f>+C93+C94</f>
        <v>1002.11</v>
      </c>
      <c r="D95" s="130">
        <f t="shared" ref="D95:J95" si="14">+D93+D94</f>
        <v>2982.43</v>
      </c>
      <c r="E95" s="130">
        <f t="shared" si="14"/>
        <v>13239.92</v>
      </c>
      <c r="F95" s="130">
        <f t="shared" si="14"/>
        <v>7531.84</v>
      </c>
      <c r="G95" s="130">
        <f t="shared" si="14"/>
        <v>14391.31</v>
      </c>
      <c r="H95" s="130">
        <f t="shared" si="14"/>
        <v>63066.41</v>
      </c>
      <c r="I95" s="130">
        <f t="shared" si="14"/>
        <v>17391.18</v>
      </c>
      <c r="J95" s="131">
        <f t="shared" si="14"/>
        <v>123029.54</v>
      </c>
    </row>
    <row r="96" spans="1:10" ht="17.25" x14ac:dyDescent="0.25">
      <c r="A96" s="55" t="s">
        <v>137</v>
      </c>
      <c r="B96" s="51" t="s">
        <v>144</v>
      </c>
      <c r="C96" s="132"/>
      <c r="D96" s="133">
        <v>0</v>
      </c>
      <c r="E96" s="133"/>
      <c r="F96" s="133">
        <v>0</v>
      </c>
      <c r="G96" s="133"/>
      <c r="H96" s="133">
        <v>0</v>
      </c>
      <c r="I96" s="133"/>
      <c r="J96" s="134">
        <v>0</v>
      </c>
    </row>
    <row r="97" spans="1:10" x14ac:dyDescent="0.25">
      <c r="A97" s="4" t="s">
        <v>132</v>
      </c>
      <c r="B97" s="3"/>
      <c r="C97" s="135">
        <f>+C96+C95+C92+C91+C85+C80+C74</f>
        <v>87598.86</v>
      </c>
      <c r="D97" s="136">
        <f t="shared" ref="D97:J97" si="15">+D96+D95+D92+D91+D85+D80+D74</f>
        <v>53198.43</v>
      </c>
      <c r="E97" s="136">
        <f t="shared" si="15"/>
        <v>205408.44</v>
      </c>
      <c r="F97" s="136">
        <f t="shared" si="15"/>
        <v>117981.29</v>
      </c>
      <c r="G97" s="136">
        <f t="shared" si="15"/>
        <v>308321.25</v>
      </c>
      <c r="H97" s="136">
        <f t="shared" si="15"/>
        <v>378325.24</v>
      </c>
      <c r="I97" s="136">
        <f t="shared" si="15"/>
        <v>508893.14999999997</v>
      </c>
      <c r="J97" s="137">
        <f t="shared" si="15"/>
        <v>935345.05999999994</v>
      </c>
    </row>
    <row r="98" spans="1:10" x14ac:dyDescent="0.25">
      <c r="A98" s="4" t="s">
        <v>162</v>
      </c>
      <c r="B98" s="3"/>
      <c r="C98" s="16"/>
      <c r="D98" s="100">
        <v>0</v>
      </c>
      <c r="E98" s="17"/>
      <c r="F98" s="100">
        <v>0</v>
      </c>
      <c r="G98" s="17"/>
      <c r="H98" s="100">
        <v>0</v>
      </c>
      <c r="I98" s="17"/>
      <c r="J98" s="102">
        <v>0</v>
      </c>
    </row>
    <row r="99" spans="1:10" x14ac:dyDescent="0.25">
      <c r="A99" s="31"/>
      <c r="B99" s="56"/>
      <c r="C99" s="57"/>
      <c r="D99" s="57"/>
      <c r="E99" s="57"/>
      <c r="F99" s="57"/>
      <c r="G99" s="57"/>
      <c r="H99" s="57"/>
      <c r="I99" s="57"/>
      <c r="J99" s="58"/>
    </row>
    <row r="100" spans="1:10" x14ac:dyDescent="0.25">
      <c r="A100" s="59"/>
      <c r="B100" s="60" t="s">
        <v>129</v>
      </c>
      <c r="C100" s="136">
        <f>+C58-C97</f>
        <v>163222.27000000002</v>
      </c>
      <c r="D100" s="136">
        <f t="shared" ref="D100:J100" si="16">+D58-D97</f>
        <v>16112.560000000005</v>
      </c>
      <c r="E100" s="136">
        <f t="shared" si="16"/>
        <v>93701.350000000035</v>
      </c>
      <c r="F100" s="136">
        <f t="shared" si="16"/>
        <v>29723.12000000001</v>
      </c>
      <c r="G100" s="136">
        <f t="shared" si="16"/>
        <v>141970.85999999999</v>
      </c>
      <c r="H100" s="136">
        <f t="shared" si="16"/>
        <v>92187.210000000079</v>
      </c>
      <c r="I100" s="136">
        <f t="shared" si="16"/>
        <v>52704.250000000058</v>
      </c>
      <c r="J100" s="137">
        <f t="shared" si="16"/>
        <v>47795.350000000093</v>
      </c>
    </row>
    <row r="101" spans="1:10" s="37" customFormat="1" x14ac:dyDescent="0.2">
      <c r="A101" s="59"/>
      <c r="B101" s="60" t="s">
        <v>163</v>
      </c>
      <c r="C101" s="18"/>
      <c r="D101" s="140">
        <f>+D59-D98</f>
        <v>0</v>
      </c>
      <c r="E101" s="19"/>
      <c r="F101" s="140">
        <f>+F59-F98</f>
        <v>0</v>
      </c>
      <c r="G101" s="19"/>
      <c r="H101" s="140">
        <f>+H59-H98</f>
        <v>0</v>
      </c>
      <c r="I101" s="19"/>
      <c r="J101" s="138">
        <f>+J59-J98</f>
        <v>0</v>
      </c>
    </row>
    <row r="102" spans="1:10" s="37" customFormat="1" x14ac:dyDescent="0.25">
      <c r="A102" s="61"/>
      <c r="B102" s="60" t="s">
        <v>134</v>
      </c>
      <c r="C102" s="136">
        <v>0</v>
      </c>
      <c r="D102" s="136">
        <f t="shared" ref="D102:J102" si="17">IF(D100&lt;0,-D100,0)</f>
        <v>0</v>
      </c>
      <c r="E102" s="136">
        <v>0</v>
      </c>
      <c r="F102" s="136">
        <f t="shared" si="17"/>
        <v>0</v>
      </c>
      <c r="G102" s="136">
        <v>0</v>
      </c>
      <c r="H102" s="136">
        <f t="shared" si="17"/>
        <v>0</v>
      </c>
      <c r="I102" s="136">
        <v>0</v>
      </c>
      <c r="J102" s="139">
        <f t="shared" si="17"/>
        <v>0</v>
      </c>
    </row>
    <row r="103" spans="1:10" s="20" customFormat="1" ht="21" customHeight="1" x14ac:dyDescent="0.2">
      <c r="A103" s="2" t="s">
        <v>149</v>
      </c>
      <c r="B103" s="2"/>
      <c r="C103" s="2"/>
      <c r="D103" s="2"/>
      <c r="E103" s="2"/>
      <c r="F103" s="2"/>
      <c r="G103" s="2"/>
      <c r="H103" s="2"/>
      <c r="I103" s="2"/>
      <c r="J103" s="2"/>
    </row>
    <row r="104" spans="1:10" s="20" customFormat="1" ht="21" customHeight="1" x14ac:dyDescent="0.2">
      <c r="A104" s="1" t="s">
        <v>151</v>
      </c>
      <c r="B104" s="1"/>
      <c r="C104" s="1"/>
      <c r="D104" s="1"/>
      <c r="E104" s="1"/>
      <c r="F104" s="1"/>
      <c r="G104" s="1"/>
      <c r="H104" s="1"/>
      <c r="I104" s="1"/>
      <c r="J104" s="1"/>
    </row>
    <row r="105" spans="1:10" s="20" customFormat="1" ht="21" customHeight="1" x14ac:dyDescent="0.2">
      <c r="A105" s="14" t="s">
        <v>167</v>
      </c>
      <c r="B105" s="14"/>
      <c r="C105" s="14"/>
      <c r="D105" s="14"/>
      <c r="E105" s="14"/>
      <c r="F105" s="14"/>
      <c r="G105" s="14"/>
      <c r="H105" s="14"/>
      <c r="I105" s="14"/>
      <c r="J105" s="14"/>
    </row>
  </sheetData>
  <sheetProtection password="D3C7" sheet="1" objects="1" scenarios="1"/>
  <mergeCells count="31">
    <mergeCell ref="A3:J3"/>
    <mergeCell ref="A4:J4"/>
    <mergeCell ref="A7:J7"/>
    <mergeCell ref="A9:J9"/>
    <mergeCell ref="C61:J61"/>
    <mergeCell ref="B61:B63"/>
    <mergeCell ref="A56:B56"/>
    <mergeCell ref="A5:J5"/>
    <mergeCell ref="B11:B13"/>
    <mergeCell ref="C12:D12"/>
    <mergeCell ref="A57:B57"/>
    <mergeCell ref="A58:B58"/>
    <mergeCell ref="A59:B59"/>
    <mergeCell ref="A8:J8"/>
    <mergeCell ref="A11:A13"/>
    <mergeCell ref="A105:J105"/>
    <mergeCell ref="C11:J11"/>
    <mergeCell ref="A6:J6"/>
    <mergeCell ref="B1:J2"/>
    <mergeCell ref="E12:F12"/>
    <mergeCell ref="G12:H12"/>
    <mergeCell ref="I12:J12"/>
    <mergeCell ref="A97:B97"/>
    <mergeCell ref="A98:B98"/>
    <mergeCell ref="A103:J103"/>
    <mergeCell ref="A104:J104"/>
    <mergeCell ref="C62:D62"/>
    <mergeCell ref="E62:F62"/>
    <mergeCell ref="G62:H62"/>
    <mergeCell ref="I62:J62"/>
    <mergeCell ref="A61:A63"/>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24"/>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55" t="s">
        <v>164</v>
      </c>
      <c r="B5" s="255"/>
      <c r="C5" s="255"/>
      <c r="D5" s="255"/>
      <c r="E5" s="255"/>
      <c r="F5" s="255"/>
      <c r="G5" s="255"/>
      <c r="H5" s="255"/>
      <c r="I5" s="255"/>
      <c r="J5" s="255"/>
      <c r="K5" s="255"/>
      <c r="L5" s="255"/>
      <c r="M5" s="255"/>
      <c r="N5" s="255"/>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55" t="s">
        <v>166</v>
      </c>
      <c r="B9" s="255"/>
      <c r="C9" s="255"/>
      <c r="D9" s="255"/>
      <c r="E9" s="255"/>
      <c r="F9" s="255"/>
      <c r="G9" s="255"/>
      <c r="H9" s="255"/>
      <c r="I9" s="255"/>
      <c r="J9" s="255"/>
      <c r="K9" s="255"/>
      <c r="L9" s="255"/>
      <c r="M9" s="255"/>
      <c r="N9" s="255"/>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58" t="s">
        <v>130</v>
      </c>
      <c r="B11" s="263" t="s">
        <v>131</v>
      </c>
      <c r="C11" s="263" t="s">
        <v>169</v>
      </c>
      <c r="D11" s="263" t="s">
        <v>170</v>
      </c>
      <c r="E11" s="263" t="s">
        <v>171</v>
      </c>
      <c r="F11" s="263" t="s">
        <v>172</v>
      </c>
      <c r="G11" s="13" t="s">
        <v>3</v>
      </c>
      <c r="H11" s="12"/>
      <c r="I11" s="12"/>
      <c r="J11" s="12"/>
      <c r="K11" s="12"/>
      <c r="L11" s="12"/>
      <c r="M11" s="12"/>
      <c r="N11" s="11"/>
    </row>
    <row r="12" spans="1:14" ht="33" customHeight="1" x14ac:dyDescent="0.25">
      <c r="A12" s="267"/>
      <c r="B12" s="259"/>
      <c r="C12" s="259"/>
      <c r="D12" s="259"/>
      <c r="E12" s="259"/>
      <c r="F12" s="259"/>
      <c r="G12" s="265" t="s">
        <v>177</v>
      </c>
      <c r="H12" s="266"/>
      <c r="I12" s="8" t="s">
        <v>178</v>
      </c>
      <c r="J12" s="7"/>
      <c r="K12" s="6" t="s">
        <v>179</v>
      </c>
      <c r="L12" s="7"/>
      <c r="M12" s="6" t="s">
        <v>180</v>
      </c>
      <c r="N12" s="5"/>
    </row>
    <row r="13" spans="1:14" ht="37.5" customHeight="1" x14ac:dyDescent="0.25">
      <c r="A13" s="268"/>
      <c r="B13" s="264"/>
      <c r="C13" s="264"/>
      <c r="D13" s="264"/>
      <c r="E13" s="264"/>
      <c r="F13" s="264"/>
      <c r="G13" s="25" t="s">
        <v>143</v>
      </c>
      <c r="H13" s="26" t="s">
        <v>181</v>
      </c>
      <c r="I13" s="27" t="s">
        <v>143</v>
      </c>
      <c r="J13" s="28" t="s">
        <v>181</v>
      </c>
      <c r="K13" s="29" t="s">
        <v>143</v>
      </c>
      <c r="L13" s="28" t="s">
        <v>156</v>
      </c>
      <c r="M13" s="29" t="s">
        <v>143</v>
      </c>
      <c r="N13" s="30" t="s">
        <v>4</v>
      </c>
    </row>
    <row r="14" spans="1:14" s="34" customFormat="1" ht="19.5" customHeight="1" x14ac:dyDescent="0.2">
      <c r="A14" s="31"/>
      <c r="B14" s="32" t="s">
        <v>138</v>
      </c>
      <c r="C14" s="32"/>
      <c r="D14" s="32"/>
      <c r="E14" s="32"/>
      <c r="F14" s="32"/>
      <c r="G14" s="62">
        <v>157234.89000000001</v>
      </c>
      <c r="H14" s="63">
        <v>64575.91</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51"/>
      <c r="D17" s="151"/>
      <c r="E17" s="151"/>
      <c r="F17" s="152"/>
      <c r="G17" s="64"/>
      <c r="H17" s="65"/>
      <c r="I17" s="65"/>
      <c r="J17" s="65"/>
      <c r="K17" s="65"/>
      <c r="L17" s="65"/>
      <c r="M17" s="65"/>
      <c r="N17" s="66"/>
    </row>
    <row r="18" spans="1:14" x14ac:dyDescent="0.25">
      <c r="A18" s="153" t="s">
        <v>13</v>
      </c>
      <c r="B18" s="150" t="s">
        <v>12</v>
      </c>
      <c r="C18" s="154"/>
      <c r="D18" s="154"/>
      <c r="E18" s="154"/>
      <c r="F18" s="155"/>
      <c r="G18" s="71"/>
      <c r="H18" s="73"/>
      <c r="I18" s="73"/>
      <c r="J18" s="73"/>
      <c r="K18" s="73"/>
      <c r="L18" s="73"/>
      <c r="M18" s="73"/>
      <c r="N18" s="74"/>
    </row>
    <row r="19" spans="1:14" ht="30" x14ac:dyDescent="0.25">
      <c r="A19" s="156" t="s">
        <v>5</v>
      </c>
      <c r="B19" s="157" t="s">
        <v>136</v>
      </c>
      <c r="C19" s="154"/>
      <c r="D19" s="154"/>
      <c r="E19" s="154"/>
      <c r="F19" s="155"/>
      <c r="G19" s="75">
        <f t="shared" ref="G19:N19" si="0">+G17+G18</f>
        <v>0</v>
      </c>
      <c r="H19" s="76">
        <f t="shared" si="0"/>
        <v>0</v>
      </c>
      <c r="I19" s="76">
        <f t="shared" si="0"/>
        <v>0</v>
      </c>
      <c r="J19" s="76">
        <f t="shared" si="0"/>
        <v>0</v>
      </c>
      <c r="K19" s="76">
        <f t="shared" si="0"/>
        <v>0</v>
      </c>
      <c r="L19" s="76">
        <f t="shared" si="0"/>
        <v>0</v>
      </c>
      <c r="M19" s="76">
        <f t="shared" si="0"/>
        <v>0</v>
      </c>
      <c r="N19" s="77">
        <f t="shared" si="0"/>
        <v>0</v>
      </c>
    </row>
    <row r="20" spans="1:14" s="47" customFormat="1" x14ac:dyDescent="0.25">
      <c r="A20" s="153" t="s">
        <v>173</v>
      </c>
      <c r="B20" s="150" t="s">
        <v>14</v>
      </c>
      <c r="C20" s="196"/>
      <c r="D20" s="196"/>
      <c r="E20" s="196"/>
      <c r="F20" s="200"/>
      <c r="G20" s="78">
        <v>16548.650000000001</v>
      </c>
      <c r="H20" s="80">
        <f>SUM(H21:H34)</f>
        <v>2031.33</v>
      </c>
      <c r="I20" s="80">
        <v>50930.76</v>
      </c>
      <c r="J20" s="80">
        <f>SUM(J21:J34)</f>
        <v>62728.46</v>
      </c>
      <c r="K20" s="80">
        <v>200742.18</v>
      </c>
      <c r="L20" s="80">
        <f>SUM(L21:L34)</f>
        <v>307665.05</v>
      </c>
      <c r="M20" s="80">
        <v>229299.97</v>
      </c>
      <c r="N20" s="82">
        <f>SUM(N21:N34)</f>
        <v>467956.85000000003</v>
      </c>
    </row>
    <row r="21" spans="1:14" s="47" customFormat="1" ht="38.25" x14ac:dyDescent="0.25">
      <c r="A21" s="153"/>
      <c r="B21" s="192"/>
      <c r="C21" s="207" t="s">
        <v>142</v>
      </c>
      <c r="D21" s="207" t="s">
        <v>141</v>
      </c>
      <c r="E21" s="207" t="s">
        <v>140</v>
      </c>
      <c r="F21" s="208" t="s">
        <v>139</v>
      </c>
      <c r="G21" s="202"/>
      <c r="H21" s="204">
        <v>0</v>
      </c>
      <c r="I21" s="204"/>
      <c r="J21" s="204">
        <v>26631.14</v>
      </c>
      <c r="K21" s="204"/>
      <c r="L21" s="204">
        <v>47725.73</v>
      </c>
      <c r="M21" s="204"/>
      <c r="N21" s="206">
        <v>68820.320000000007</v>
      </c>
    </row>
    <row r="22" spans="1:14" s="47" customFormat="1" ht="38.25" x14ac:dyDescent="0.25">
      <c r="A22" s="153"/>
      <c r="B22" s="192"/>
      <c r="C22" s="209" t="s">
        <v>183</v>
      </c>
      <c r="D22" s="209" t="s">
        <v>141</v>
      </c>
      <c r="E22" s="209" t="s">
        <v>184</v>
      </c>
      <c r="F22" s="210" t="s">
        <v>185</v>
      </c>
      <c r="G22" s="211"/>
      <c r="H22" s="212">
        <v>0</v>
      </c>
      <c r="I22" s="212"/>
      <c r="J22" s="212">
        <v>0</v>
      </c>
      <c r="K22" s="212"/>
      <c r="L22" s="212">
        <v>167920.68</v>
      </c>
      <c r="M22" s="212"/>
      <c r="N22" s="213">
        <v>167920.68</v>
      </c>
    </row>
    <row r="23" spans="1:14" s="47" customFormat="1" ht="38.25" x14ac:dyDescent="0.25">
      <c r="A23" s="153"/>
      <c r="B23" s="192"/>
      <c r="C23" s="209" t="s">
        <v>186</v>
      </c>
      <c r="D23" s="209" t="s">
        <v>141</v>
      </c>
      <c r="E23" s="209" t="s">
        <v>184</v>
      </c>
      <c r="F23" s="210" t="s">
        <v>139</v>
      </c>
      <c r="G23" s="211"/>
      <c r="H23" s="212">
        <v>1800</v>
      </c>
      <c r="I23" s="212"/>
      <c r="J23" s="212">
        <v>17815.45</v>
      </c>
      <c r="K23" s="212"/>
      <c r="L23" s="212">
        <v>27705.200000000001</v>
      </c>
      <c r="M23" s="212"/>
      <c r="N23" s="213">
        <v>37594.94</v>
      </c>
    </row>
    <row r="24" spans="1:14" s="47" customFormat="1" ht="63.75" x14ac:dyDescent="0.25">
      <c r="A24" s="153"/>
      <c r="B24" s="192"/>
      <c r="C24" s="209" t="s">
        <v>187</v>
      </c>
      <c r="D24" s="209" t="s">
        <v>141</v>
      </c>
      <c r="E24" s="209" t="s">
        <v>184</v>
      </c>
      <c r="F24" s="210" t="s">
        <v>188</v>
      </c>
      <c r="G24" s="211"/>
      <c r="H24" s="212">
        <v>0</v>
      </c>
      <c r="I24" s="212"/>
      <c r="J24" s="212">
        <v>3185.3</v>
      </c>
      <c r="K24" s="212"/>
      <c r="L24" s="212">
        <v>3185.3</v>
      </c>
      <c r="M24" s="212"/>
      <c r="N24" s="213">
        <v>3539.22</v>
      </c>
    </row>
    <row r="25" spans="1:14" s="47" customFormat="1" ht="38.25" x14ac:dyDescent="0.25">
      <c r="A25" s="153"/>
      <c r="B25" s="192"/>
      <c r="C25" s="209" t="s">
        <v>189</v>
      </c>
      <c r="D25" s="209" t="s">
        <v>141</v>
      </c>
      <c r="E25" s="209" t="s">
        <v>190</v>
      </c>
      <c r="F25" s="210" t="s">
        <v>185</v>
      </c>
      <c r="G25" s="211"/>
      <c r="H25" s="212">
        <v>0</v>
      </c>
      <c r="I25" s="212"/>
      <c r="J25" s="212">
        <v>2359.36</v>
      </c>
      <c r="K25" s="212"/>
      <c r="L25" s="212">
        <v>2359.36</v>
      </c>
      <c r="M25" s="212"/>
      <c r="N25" s="213">
        <v>5898.88</v>
      </c>
    </row>
    <row r="26" spans="1:14" s="47" customFormat="1" ht="38.25" x14ac:dyDescent="0.25">
      <c r="A26" s="153"/>
      <c r="B26" s="192"/>
      <c r="C26" s="209" t="s">
        <v>191</v>
      </c>
      <c r="D26" s="209" t="s">
        <v>141</v>
      </c>
      <c r="E26" s="209" t="s">
        <v>190</v>
      </c>
      <c r="F26" s="210" t="s">
        <v>139</v>
      </c>
      <c r="G26" s="211"/>
      <c r="H26" s="212">
        <v>0</v>
      </c>
      <c r="I26" s="212"/>
      <c r="J26" s="212">
        <v>5177.25</v>
      </c>
      <c r="K26" s="212"/>
      <c r="L26" s="212">
        <v>14406.13</v>
      </c>
      <c r="M26" s="212"/>
      <c r="N26" s="213">
        <v>23635</v>
      </c>
    </row>
    <row r="27" spans="1:14" s="47" customFormat="1" ht="51" x14ac:dyDescent="0.25">
      <c r="A27" s="153"/>
      <c r="B27" s="192"/>
      <c r="C27" s="209" t="s">
        <v>192</v>
      </c>
      <c r="D27" s="209" t="s">
        <v>141</v>
      </c>
      <c r="E27" s="209" t="s">
        <v>190</v>
      </c>
      <c r="F27" s="210" t="s">
        <v>139</v>
      </c>
      <c r="G27" s="211"/>
      <c r="H27" s="212">
        <v>0</v>
      </c>
      <c r="I27" s="212"/>
      <c r="J27" s="212">
        <v>5128.63</v>
      </c>
      <c r="K27" s="212"/>
      <c r="L27" s="212">
        <v>8110.14</v>
      </c>
      <c r="M27" s="212"/>
      <c r="N27" s="213">
        <v>11091.64</v>
      </c>
    </row>
    <row r="28" spans="1:14" s="47" customFormat="1" ht="38.25" x14ac:dyDescent="0.25">
      <c r="A28" s="153"/>
      <c r="B28" s="192"/>
      <c r="C28" s="209" t="s">
        <v>193</v>
      </c>
      <c r="D28" s="209" t="s">
        <v>141</v>
      </c>
      <c r="E28" s="209" t="s">
        <v>190</v>
      </c>
      <c r="F28" s="210" t="s">
        <v>185</v>
      </c>
      <c r="G28" s="211"/>
      <c r="H28" s="212">
        <v>231.33</v>
      </c>
      <c r="I28" s="212"/>
      <c r="J28" s="212">
        <v>231.33</v>
      </c>
      <c r="K28" s="212"/>
      <c r="L28" s="212">
        <v>231.33</v>
      </c>
      <c r="M28" s="212"/>
      <c r="N28" s="213">
        <v>17322.89</v>
      </c>
    </row>
    <row r="29" spans="1:14" s="47" customFormat="1" ht="38.25" x14ac:dyDescent="0.25">
      <c r="A29" s="153"/>
      <c r="B29" s="192"/>
      <c r="C29" s="209" t="s">
        <v>194</v>
      </c>
      <c r="D29" s="209" t="s">
        <v>141</v>
      </c>
      <c r="E29" s="209" t="s">
        <v>190</v>
      </c>
      <c r="F29" s="210" t="s">
        <v>185</v>
      </c>
      <c r="G29" s="211"/>
      <c r="H29" s="212">
        <v>0</v>
      </c>
      <c r="I29" s="212"/>
      <c r="J29" s="212">
        <v>0</v>
      </c>
      <c r="K29" s="212"/>
      <c r="L29" s="212">
        <v>8928.4699999999993</v>
      </c>
      <c r="M29" s="212"/>
      <c r="N29" s="213">
        <v>80147.86</v>
      </c>
    </row>
    <row r="30" spans="1:14" s="47" customFormat="1" ht="25.5" x14ac:dyDescent="0.25">
      <c r="A30" s="153"/>
      <c r="B30" s="192"/>
      <c r="C30" s="209" t="s">
        <v>195</v>
      </c>
      <c r="D30" s="209" t="s">
        <v>141</v>
      </c>
      <c r="E30" s="209" t="s">
        <v>190</v>
      </c>
      <c r="F30" s="210" t="s">
        <v>139</v>
      </c>
      <c r="G30" s="211"/>
      <c r="H30" s="212">
        <v>0</v>
      </c>
      <c r="I30" s="212"/>
      <c r="J30" s="212">
        <v>2200</v>
      </c>
      <c r="K30" s="212"/>
      <c r="L30" s="212">
        <v>3600</v>
      </c>
      <c r="M30" s="212"/>
      <c r="N30" s="213">
        <v>5000</v>
      </c>
    </row>
    <row r="31" spans="1:14" s="47" customFormat="1" ht="25.5" x14ac:dyDescent="0.25">
      <c r="A31" s="153"/>
      <c r="B31" s="192"/>
      <c r="C31" s="209" t="s">
        <v>196</v>
      </c>
      <c r="D31" s="209" t="s">
        <v>141</v>
      </c>
      <c r="E31" s="209" t="s">
        <v>190</v>
      </c>
      <c r="F31" s="210" t="s">
        <v>188</v>
      </c>
      <c r="G31" s="211"/>
      <c r="H31" s="212">
        <v>0</v>
      </c>
      <c r="I31" s="212"/>
      <c r="J31" s="212">
        <v>0</v>
      </c>
      <c r="K31" s="212"/>
      <c r="L31" s="212">
        <v>2236.2600000000002</v>
      </c>
      <c r="M31" s="212"/>
      <c r="N31" s="213">
        <v>4472.5200000000004</v>
      </c>
    </row>
    <row r="32" spans="1:14" s="47" customFormat="1" ht="51" x14ac:dyDescent="0.25">
      <c r="A32" s="153"/>
      <c r="B32" s="192"/>
      <c r="C32" s="209" t="s">
        <v>197</v>
      </c>
      <c r="D32" s="209" t="s">
        <v>141</v>
      </c>
      <c r="E32" s="209" t="s">
        <v>184</v>
      </c>
      <c r="F32" s="210" t="s">
        <v>139</v>
      </c>
      <c r="G32" s="211"/>
      <c r="H32" s="212">
        <v>0</v>
      </c>
      <c r="I32" s="212"/>
      <c r="J32" s="212">
        <v>0</v>
      </c>
      <c r="K32" s="212"/>
      <c r="L32" s="212">
        <v>10000</v>
      </c>
      <c r="M32" s="212"/>
      <c r="N32" s="213">
        <v>20000</v>
      </c>
    </row>
    <row r="33" spans="1:14" s="47" customFormat="1" ht="25.5" x14ac:dyDescent="0.25">
      <c r="A33" s="153"/>
      <c r="B33" s="192"/>
      <c r="C33" s="209" t="s">
        <v>198</v>
      </c>
      <c r="D33" s="209" t="s">
        <v>141</v>
      </c>
      <c r="E33" s="209" t="s">
        <v>140</v>
      </c>
      <c r="F33" s="210" t="s">
        <v>139</v>
      </c>
      <c r="G33" s="211"/>
      <c r="H33" s="212">
        <v>0</v>
      </c>
      <c r="I33" s="212"/>
      <c r="J33" s="212">
        <v>0</v>
      </c>
      <c r="K33" s="212"/>
      <c r="L33" s="212">
        <v>5000</v>
      </c>
      <c r="M33" s="212"/>
      <c r="N33" s="213">
        <v>10000</v>
      </c>
    </row>
    <row r="34" spans="1:14" s="47" customFormat="1" ht="25.5" x14ac:dyDescent="0.25">
      <c r="A34" s="153"/>
      <c r="B34" s="192"/>
      <c r="C34" s="193" t="s">
        <v>199</v>
      </c>
      <c r="D34" s="193" t="s">
        <v>141</v>
      </c>
      <c r="E34" s="193" t="s">
        <v>140</v>
      </c>
      <c r="F34" s="197" t="s">
        <v>139</v>
      </c>
      <c r="G34" s="201"/>
      <c r="H34" s="203">
        <v>0</v>
      </c>
      <c r="I34" s="203"/>
      <c r="J34" s="203">
        <v>0</v>
      </c>
      <c r="K34" s="203"/>
      <c r="L34" s="203">
        <v>6256.45</v>
      </c>
      <c r="M34" s="203"/>
      <c r="N34" s="205">
        <v>12512.9</v>
      </c>
    </row>
    <row r="35" spans="1:14" x14ac:dyDescent="0.25">
      <c r="A35" s="156" t="s">
        <v>15</v>
      </c>
      <c r="B35" s="158" t="s">
        <v>135</v>
      </c>
      <c r="C35" s="194"/>
      <c r="D35" s="194"/>
      <c r="E35" s="194"/>
      <c r="F35" s="198"/>
      <c r="G35" s="75">
        <f t="shared" ref="G35:N35" si="1">+G20</f>
        <v>16548.650000000001</v>
      </c>
      <c r="H35" s="76">
        <f t="shared" si="1"/>
        <v>2031.33</v>
      </c>
      <c r="I35" s="76">
        <f t="shared" si="1"/>
        <v>50930.76</v>
      </c>
      <c r="J35" s="76">
        <f t="shared" si="1"/>
        <v>62728.46</v>
      </c>
      <c r="K35" s="76">
        <f t="shared" si="1"/>
        <v>200742.18</v>
      </c>
      <c r="L35" s="76">
        <f t="shared" si="1"/>
        <v>307665.05</v>
      </c>
      <c r="M35" s="76">
        <f t="shared" si="1"/>
        <v>229299.97</v>
      </c>
      <c r="N35" s="77">
        <f t="shared" si="1"/>
        <v>467956.85000000003</v>
      </c>
    </row>
    <row r="36" spans="1:14" x14ac:dyDescent="0.25">
      <c r="A36" s="153" t="s">
        <v>22</v>
      </c>
      <c r="B36" s="159" t="s">
        <v>21</v>
      </c>
      <c r="C36" s="196"/>
      <c r="D36" s="196"/>
      <c r="E36" s="196"/>
      <c r="F36" s="200"/>
      <c r="G36" s="78">
        <v>560</v>
      </c>
      <c r="H36" s="80">
        <v>550</v>
      </c>
      <c r="I36" s="80">
        <v>560</v>
      </c>
      <c r="J36" s="80">
        <v>550</v>
      </c>
      <c r="K36" s="80">
        <v>560</v>
      </c>
      <c r="L36" s="80">
        <v>1258.01</v>
      </c>
      <c r="M36" s="80">
        <v>560</v>
      </c>
      <c r="N36" s="82">
        <v>1263</v>
      </c>
    </row>
    <row r="37" spans="1:14" ht="25.5" x14ac:dyDescent="0.25">
      <c r="A37" s="153"/>
      <c r="B37" s="214"/>
      <c r="C37" s="195" t="s">
        <v>200</v>
      </c>
      <c r="D37" s="195" t="s">
        <v>201</v>
      </c>
      <c r="E37" s="195" t="s">
        <v>140</v>
      </c>
      <c r="F37" s="199" t="s">
        <v>185</v>
      </c>
      <c r="G37" s="78"/>
      <c r="H37" s="80">
        <v>550</v>
      </c>
      <c r="I37" s="80"/>
      <c r="J37" s="80">
        <v>550</v>
      </c>
      <c r="K37" s="80"/>
      <c r="L37" s="80">
        <v>1258.01</v>
      </c>
      <c r="M37" s="80"/>
      <c r="N37" s="82">
        <v>1263</v>
      </c>
    </row>
    <row r="38" spans="1:14" ht="30" x14ac:dyDescent="0.25">
      <c r="A38" s="153" t="s">
        <v>24</v>
      </c>
      <c r="B38" s="159" t="s">
        <v>23</v>
      </c>
      <c r="C38" s="195"/>
      <c r="D38" s="195"/>
      <c r="E38" s="195"/>
      <c r="F38" s="199"/>
      <c r="G38" s="78">
        <v>5066.2</v>
      </c>
      <c r="H38" s="80">
        <v>200</v>
      </c>
      <c r="I38" s="80">
        <v>5066.2</v>
      </c>
      <c r="J38" s="80">
        <v>200</v>
      </c>
      <c r="K38" s="80">
        <v>5066.2</v>
      </c>
      <c r="L38" s="80">
        <v>200</v>
      </c>
      <c r="M38" s="80">
        <v>5066.2</v>
      </c>
      <c r="N38" s="82">
        <v>200</v>
      </c>
    </row>
    <row r="39" spans="1:14" ht="38.25" x14ac:dyDescent="0.25">
      <c r="A39" s="153"/>
      <c r="B39" s="214"/>
      <c r="C39" s="195" t="s">
        <v>202</v>
      </c>
      <c r="D39" s="195" t="s">
        <v>203</v>
      </c>
      <c r="E39" s="195" t="s">
        <v>140</v>
      </c>
      <c r="F39" s="199" t="s">
        <v>185</v>
      </c>
      <c r="G39" s="78"/>
      <c r="H39" s="80">
        <v>200</v>
      </c>
      <c r="I39" s="80"/>
      <c r="J39" s="80">
        <v>200</v>
      </c>
      <c r="K39" s="80"/>
      <c r="L39" s="80">
        <v>200</v>
      </c>
      <c r="M39" s="80"/>
      <c r="N39" s="82">
        <v>200</v>
      </c>
    </row>
    <row r="40" spans="1:14" x14ac:dyDescent="0.25">
      <c r="A40" s="153" t="s">
        <v>26</v>
      </c>
      <c r="B40" s="150" t="s">
        <v>25</v>
      </c>
      <c r="C40" s="195"/>
      <c r="D40" s="195"/>
      <c r="E40" s="195"/>
      <c r="F40" s="199"/>
      <c r="G40" s="78">
        <v>439.15</v>
      </c>
      <c r="H40" s="80">
        <v>0.86</v>
      </c>
      <c r="I40" s="80">
        <v>439.15</v>
      </c>
      <c r="J40" s="80">
        <v>1.61</v>
      </c>
      <c r="K40" s="80">
        <v>447.47</v>
      </c>
      <c r="L40" s="80">
        <v>161.69999999999999</v>
      </c>
      <c r="M40" s="80">
        <v>451.36</v>
      </c>
      <c r="N40" s="82">
        <v>295.94</v>
      </c>
    </row>
    <row r="41" spans="1:14" ht="25.5" x14ac:dyDescent="0.25">
      <c r="A41" s="153"/>
      <c r="B41" s="192"/>
      <c r="C41" s="195" t="s">
        <v>204</v>
      </c>
      <c r="D41" s="195" t="s">
        <v>205</v>
      </c>
      <c r="E41" s="195" t="s">
        <v>206</v>
      </c>
      <c r="F41" s="199" t="s">
        <v>185</v>
      </c>
      <c r="G41" s="78"/>
      <c r="H41" s="80">
        <v>0.86</v>
      </c>
      <c r="I41" s="80"/>
      <c r="J41" s="80">
        <v>1.61</v>
      </c>
      <c r="K41" s="80"/>
      <c r="L41" s="80">
        <v>161.69999999999999</v>
      </c>
      <c r="M41" s="80"/>
      <c r="N41" s="82">
        <v>295.94</v>
      </c>
    </row>
    <row r="42" spans="1:14" x14ac:dyDescent="0.25">
      <c r="A42" s="153" t="s">
        <v>28</v>
      </c>
      <c r="B42" s="150" t="s">
        <v>27</v>
      </c>
      <c r="C42" s="194"/>
      <c r="D42" s="194"/>
      <c r="E42" s="194"/>
      <c r="F42" s="198"/>
      <c r="G42" s="83"/>
      <c r="H42" s="85"/>
      <c r="I42" s="85"/>
      <c r="J42" s="85"/>
      <c r="K42" s="85"/>
      <c r="L42" s="85"/>
      <c r="M42" s="85"/>
      <c r="N42" s="87"/>
    </row>
    <row r="43" spans="1:14" x14ac:dyDescent="0.25">
      <c r="A43" s="153" t="s">
        <v>30</v>
      </c>
      <c r="B43" s="150" t="s">
        <v>29</v>
      </c>
      <c r="C43" s="196"/>
      <c r="D43" s="196"/>
      <c r="E43" s="196"/>
      <c r="F43" s="200"/>
      <c r="G43" s="83"/>
      <c r="H43" s="85">
        <f>SUM(H44:H47)</f>
        <v>0</v>
      </c>
      <c r="I43" s="85">
        <v>2000</v>
      </c>
      <c r="J43" s="85">
        <f>SUM(J44:J47)</f>
        <v>0</v>
      </c>
      <c r="K43" s="85">
        <v>2000</v>
      </c>
      <c r="L43" s="85">
        <f>SUM(L44:L47)</f>
        <v>21541.85</v>
      </c>
      <c r="M43" s="85">
        <v>2000.02</v>
      </c>
      <c r="N43" s="87">
        <f>SUM(N44:N47)</f>
        <v>43083.7</v>
      </c>
    </row>
    <row r="44" spans="1:14" ht="38.25" x14ac:dyDescent="0.25">
      <c r="A44" s="153"/>
      <c r="B44" s="192"/>
      <c r="C44" s="207" t="s">
        <v>207</v>
      </c>
      <c r="D44" s="207" t="s">
        <v>208</v>
      </c>
      <c r="E44" s="207" t="s">
        <v>209</v>
      </c>
      <c r="F44" s="208" t="s">
        <v>139</v>
      </c>
      <c r="G44" s="216"/>
      <c r="H44" s="223">
        <v>0</v>
      </c>
      <c r="I44" s="218"/>
      <c r="J44" s="223">
        <v>0</v>
      </c>
      <c r="K44" s="218"/>
      <c r="L44" s="223">
        <v>3355</v>
      </c>
      <c r="M44" s="218"/>
      <c r="N44" s="224">
        <v>6710</v>
      </c>
    </row>
    <row r="45" spans="1:14" ht="38.25" x14ac:dyDescent="0.25">
      <c r="A45" s="153"/>
      <c r="B45" s="192"/>
      <c r="C45" s="209" t="s">
        <v>210</v>
      </c>
      <c r="D45" s="209" t="s">
        <v>208</v>
      </c>
      <c r="E45" s="209" t="s">
        <v>209</v>
      </c>
      <c r="F45" s="210" t="s">
        <v>139</v>
      </c>
      <c r="G45" s="225"/>
      <c r="H45" s="226">
        <v>0</v>
      </c>
      <c r="I45" s="227"/>
      <c r="J45" s="226">
        <v>0</v>
      </c>
      <c r="K45" s="227"/>
      <c r="L45" s="226">
        <v>3235</v>
      </c>
      <c r="M45" s="227"/>
      <c r="N45" s="228">
        <v>6470</v>
      </c>
    </row>
    <row r="46" spans="1:14" ht="38.25" x14ac:dyDescent="0.25">
      <c r="A46" s="153"/>
      <c r="B46" s="192"/>
      <c r="C46" s="209" t="s">
        <v>211</v>
      </c>
      <c r="D46" s="209" t="s">
        <v>208</v>
      </c>
      <c r="E46" s="209" t="s">
        <v>209</v>
      </c>
      <c r="F46" s="210" t="s">
        <v>139</v>
      </c>
      <c r="G46" s="225"/>
      <c r="H46" s="226">
        <v>0</v>
      </c>
      <c r="I46" s="227"/>
      <c r="J46" s="226">
        <v>0</v>
      </c>
      <c r="K46" s="227"/>
      <c r="L46" s="226">
        <v>14618.5</v>
      </c>
      <c r="M46" s="227"/>
      <c r="N46" s="228">
        <v>29237</v>
      </c>
    </row>
    <row r="47" spans="1:14" ht="25.5" x14ac:dyDescent="0.25">
      <c r="A47" s="153"/>
      <c r="B47" s="192"/>
      <c r="C47" s="193" t="s">
        <v>212</v>
      </c>
      <c r="D47" s="193" t="s">
        <v>213</v>
      </c>
      <c r="E47" s="193" t="s">
        <v>214</v>
      </c>
      <c r="F47" s="197" t="s">
        <v>139</v>
      </c>
      <c r="G47" s="215"/>
      <c r="H47" s="219">
        <v>0</v>
      </c>
      <c r="I47" s="217"/>
      <c r="J47" s="219">
        <v>0</v>
      </c>
      <c r="K47" s="217"/>
      <c r="L47" s="219">
        <v>333.35</v>
      </c>
      <c r="M47" s="217"/>
      <c r="N47" s="221">
        <v>666.7</v>
      </c>
    </row>
    <row r="48" spans="1:14" x14ac:dyDescent="0.25">
      <c r="A48" s="156" t="s">
        <v>20</v>
      </c>
      <c r="B48" s="158" t="s">
        <v>119</v>
      </c>
      <c r="C48" s="194"/>
      <c r="D48" s="194"/>
      <c r="E48" s="194"/>
      <c r="F48" s="198"/>
      <c r="G48" s="75">
        <f t="shared" ref="G48:N48" si="2">+G43+G42+G40+G38+G36</f>
        <v>6065.3499999999995</v>
      </c>
      <c r="H48" s="76">
        <f t="shared" si="2"/>
        <v>750.86</v>
      </c>
      <c r="I48" s="76">
        <f t="shared" si="2"/>
        <v>8065.35</v>
      </c>
      <c r="J48" s="76">
        <f t="shared" si="2"/>
        <v>751.61</v>
      </c>
      <c r="K48" s="76">
        <f t="shared" si="2"/>
        <v>8073.67</v>
      </c>
      <c r="L48" s="76">
        <f t="shared" si="2"/>
        <v>23161.559999999998</v>
      </c>
      <c r="M48" s="76">
        <f t="shared" si="2"/>
        <v>8077.58</v>
      </c>
      <c r="N48" s="77">
        <f t="shared" si="2"/>
        <v>44842.64</v>
      </c>
    </row>
    <row r="49" spans="1:14" x14ac:dyDescent="0.25">
      <c r="A49" s="153" t="s">
        <v>33</v>
      </c>
      <c r="B49" s="150" t="s">
        <v>32</v>
      </c>
      <c r="C49" s="154"/>
      <c r="D49" s="154"/>
      <c r="E49" s="154"/>
      <c r="F49" s="155"/>
      <c r="G49" s="83"/>
      <c r="H49" s="85"/>
      <c r="I49" s="85"/>
      <c r="J49" s="85"/>
      <c r="K49" s="85"/>
      <c r="L49" s="85"/>
      <c r="M49" s="85"/>
      <c r="N49" s="87"/>
    </row>
    <row r="50" spans="1:14" x14ac:dyDescent="0.25">
      <c r="A50" s="153" t="s">
        <v>34</v>
      </c>
      <c r="B50" s="150" t="s">
        <v>0</v>
      </c>
      <c r="C50" s="196"/>
      <c r="D50" s="196"/>
      <c r="E50" s="196"/>
      <c r="F50" s="200"/>
      <c r="G50" s="83">
        <v>70200</v>
      </c>
      <c r="H50" s="85">
        <f>SUM(H51:H57)</f>
        <v>0</v>
      </c>
      <c r="I50" s="85">
        <v>70200</v>
      </c>
      <c r="J50" s="85">
        <f>SUM(J51:J57)</f>
        <v>13000</v>
      </c>
      <c r="K50" s="85">
        <v>70200</v>
      </c>
      <c r="L50" s="85">
        <f>SUM(L51:L57)</f>
        <v>13000</v>
      </c>
      <c r="M50" s="85">
        <v>150154.91</v>
      </c>
      <c r="N50" s="87">
        <f>SUM(N51:N57)</f>
        <v>283765.01</v>
      </c>
    </row>
    <row r="51" spans="1:14" ht="25.5" x14ac:dyDescent="0.25">
      <c r="A51" s="153"/>
      <c r="B51" s="192"/>
      <c r="C51" s="207" t="s">
        <v>215</v>
      </c>
      <c r="D51" s="207" t="s">
        <v>216</v>
      </c>
      <c r="E51" s="207" t="s">
        <v>140</v>
      </c>
      <c r="F51" s="208" t="s">
        <v>188</v>
      </c>
      <c r="G51" s="216"/>
      <c r="H51" s="223">
        <v>0</v>
      </c>
      <c r="I51" s="218"/>
      <c r="J51" s="223">
        <v>0</v>
      </c>
      <c r="K51" s="218"/>
      <c r="L51" s="223">
        <v>0</v>
      </c>
      <c r="M51" s="218"/>
      <c r="N51" s="224">
        <v>20147.95</v>
      </c>
    </row>
    <row r="52" spans="1:14" ht="25.5" x14ac:dyDescent="0.25">
      <c r="A52" s="153"/>
      <c r="B52" s="192"/>
      <c r="C52" s="209" t="s">
        <v>217</v>
      </c>
      <c r="D52" s="209" t="s">
        <v>216</v>
      </c>
      <c r="E52" s="209" t="s">
        <v>140</v>
      </c>
      <c r="F52" s="210" t="s">
        <v>188</v>
      </c>
      <c r="G52" s="225"/>
      <c r="H52" s="226">
        <v>0</v>
      </c>
      <c r="I52" s="227"/>
      <c r="J52" s="226">
        <v>0</v>
      </c>
      <c r="K52" s="227"/>
      <c r="L52" s="226">
        <v>0</v>
      </c>
      <c r="M52" s="227"/>
      <c r="N52" s="228">
        <v>6280.84</v>
      </c>
    </row>
    <row r="53" spans="1:14" ht="25.5" x14ac:dyDescent="0.25">
      <c r="A53" s="153"/>
      <c r="B53" s="192"/>
      <c r="C53" s="209" t="s">
        <v>218</v>
      </c>
      <c r="D53" s="209" t="s">
        <v>216</v>
      </c>
      <c r="E53" s="209" t="s">
        <v>140</v>
      </c>
      <c r="F53" s="210" t="s">
        <v>188</v>
      </c>
      <c r="G53" s="225"/>
      <c r="H53" s="226">
        <v>0</v>
      </c>
      <c r="I53" s="227"/>
      <c r="J53" s="226">
        <v>0</v>
      </c>
      <c r="K53" s="227"/>
      <c r="L53" s="226">
        <v>0</v>
      </c>
      <c r="M53" s="227"/>
      <c r="N53" s="228">
        <v>55616.45</v>
      </c>
    </row>
    <row r="54" spans="1:14" ht="38.25" x14ac:dyDescent="0.25">
      <c r="A54" s="153"/>
      <c r="B54" s="192"/>
      <c r="C54" s="209" t="s">
        <v>219</v>
      </c>
      <c r="D54" s="209" t="s">
        <v>216</v>
      </c>
      <c r="E54" s="209" t="s">
        <v>220</v>
      </c>
      <c r="F54" s="210" t="s">
        <v>188</v>
      </c>
      <c r="G54" s="225"/>
      <c r="H54" s="226">
        <v>0</v>
      </c>
      <c r="I54" s="227"/>
      <c r="J54" s="226">
        <v>0</v>
      </c>
      <c r="K54" s="227"/>
      <c r="L54" s="226">
        <v>0</v>
      </c>
      <c r="M54" s="227"/>
      <c r="N54" s="228">
        <v>11326.59</v>
      </c>
    </row>
    <row r="55" spans="1:14" ht="38.25" x14ac:dyDescent="0.25">
      <c r="A55" s="153"/>
      <c r="B55" s="192"/>
      <c r="C55" s="209" t="s">
        <v>221</v>
      </c>
      <c r="D55" s="209" t="s">
        <v>216</v>
      </c>
      <c r="E55" s="209" t="s">
        <v>220</v>
      </c>
      <c r="F55" s="210" t="s">
        <v>188</v>
      </c>
      <c r="G55" s="225"/>
      <c r="H55" s="226">
        <v>0</v>
      </c>
      <c r="I55" s="227"/>
      <c r="J55" s="226">
        <v>0</v>
      </c>
      <c r="K55" s="227"/>
      <c r="L55" s="226">
        <v>0</v>
      </c>
      <c r="M55" s="227"/>
      <c r="N55" s="228">
        <v>64777.08</v>
      </c>
    </row>
    <row r="56" spans="1:14" ht="38.25" x14ac:dyDescent="0.25">
      <c r="A56" s="153"/>
      <c r="B56" s="192"/>
      <c r="C56" s="209" t="s">
        <v>222</v>
      </c>
      <c r="D56" s="209" t="s">
        <v>216</v>
      </c>
      <c r="E56" s="209" t="s">
        <v>220</v>
      </c>
      <c r="F56" s="210" t="s">
        <v>188</v>
      </c>
      <c r="G56" s="225"/>
      <c r="H56" s="226">
        <v>0</v>
      </c>
      <c r="I56" s="227"/>
      <c r="J56" s="226">
        <v>0</v>
      </c>
      <c r="K56" s="227"/>
      <c r="L56" s="226">
        <v>0</v>
      </c>
      <c r="M56" s="227"/>
      <c r="N56" s="228">
        <v>112616.1</v>
      </c>
    </row>
    <row r="57" spans="1:14" ht="38.25" x14ac:dyDescent="0.25">
      <c r="A57" s="153"/>
      <c r="B57" s="192"/>
      <c r="C57" s="193" t="s">
        <v>223</v>
      </c>
      <c r="D57" s="193" t="s">
        <v>224</v>
      </c>
      <c r="E57" s="193" t="s">
        <v>225</v>
      </c>
      <c r="F57" s="197" t="s">
        <v>188</v>
      </c>
      <c r="G57" s="215"/>
      <c r="H57" s="219">
        <v>0</v>
      </c>
      <c r="I57" s="217"/>
      <c r="J57" s="219">
        <v>13000</v>
      </c>
      <c r="K57" s="217"/>
      <c r="L57" s="219">
        <v>13000</v>
      </c>
      <c r="M57" s="217"/>
      <c r="N57" s="221">
        <v>13000</v>
      </c>
    </row>
    <row r="58" spans="1:14" x14ac:dyDescent="0.25">
      <c r="A58" s="153" t="s">
        <v>35</v>
      </c>
      <c r="B58" s="150" t="s">
        <v>1</v>
      </c>
      <c r="C58" s="194"/>
      <c r="D58" s="194"/>
      <c r="E58" s="194"/>
      <c r="F58" s="198"/>
      <c r="G58" s="83"/>
      <c r="H58" s="85"/>
      <c r="I58" s="85"/>
      <c r="J58" s="85"/>
      <c r="K58" s="85"/>
      <c r="L58" s="85"/>
      <c r="M58" s="85"/>
      <c r="N58" s="87"/>
    </row>
    <row r="59" spans="1:14" x14ac:dyDescent="0.25">
      <c r="A59" s="153" t="s">
        <v>37</v>
      </c>
      <c r="B59" s="150" t="s">
        <v>36</v>
      </c>
      <c r="C59" s="154"/>
      <c r="D59" s="154"/>
      <c r="E59" s="154"/>
      <c r="F59" s="155"/>
      <c r="G59" s="78"/>
      <c r="H59" s="80"/>
      <c r="I59" s="80"/>
      <c r="J59" s="80"/>
      <c r="K59" s="80"/>
      <c r="L59" s="80"/>
      <c r="M59" s="80"/>
      <c r="N59" s="82"/>
    </row>
    <row r="60" spans="1:14" x14ac:dyDescent="0.25">
      <c r="A60" s="153" t="s">
        <v>38</v>
      </c>
      <c r="B60" s="150" t="s">
        <v>2</v>
      </c>
      <c r="C60" s="154"/>
      <c r="D60" s="154"/>
      <c r="E60" s="154"/>
      <c r="F60" s="155"/>
      <c r="G60" s="78"/>
      <c r="H60" s="80"/>
      <c r="I60" s="80"/>
      <c r="J60" s="80"/>
      <c r="K60" s="80"/>
      <c r="L60" s="80"/>
      <c r="M60" s="80"/>
      <c r="N60" s="82"/>
    </row>
    <row r="61" spans="1:14" x14ac:dyDescent="0.25">
      <c r="A61" s="156" t="s">
        <v>31</v>
      </c>
      <c r="B61" s="158" t="s">
        <v>118</v>
      </c>
      <c r="C61" s="154"/>
      <c r="D61" s="154"/>
      <c r="E61" s="154"/>
      <c r="F61" s="155"/>
      <c r="G61" s="75">
        <f t="shared" ref="G61:N61" si="3">+G60+G59+G58+G50+G49</f>
        <v>70200</v>
      </c>
      <c r="H61" s="76">
        <f t="shared" si="3"/>
        <v>0</v>
      </c>
      <c r="I61" s="76">
        <f t="shared" si="3"/>
        <v>70200</v>
      </c>
      <c r="J61" s="76">
        <f t="shared" si="3"/>
        <v>13000</v>
      </c>
      <c r="K61" s="76">
        <f t="shared" si="3"/>
        <v>70200</v>
      </c>
      <c r="L61" s="76">
        <f t="shared" si="3"/>
        <v>13000</v>
      </c>
      <c r="M61" s="76">
        <f t="shared" si="3"/>
        <v>150154.91</v>
      </c>
      <c r="N61" s="77">
        <f t="shared" si="3"/>
        <v>283765.01</v>
      </c>
    </row>
    <row r="62" spans="1:14" x14ac:dyDescent="0.25">
      <c r="A62" s="153" t="s">
        <v>41</v>
      </c>
      <c r="B62" s="150" t="s">
        <v>40</v>
      </c>
      <c r="C62" s="154"/>
      <c r="D62" s="154"/>
      <c r="E62" s="154"/>
      <c r="F62" s="155"/>
      <c r="G62" s="83"/>
      <c r="H62" s="85"/>
      <c r="I62" s="85"/>
      <c r="J62" s="85"/>
      <c r="K62" s="85"/>
      <c r="L62" s="85"/>
      <c r="M62" s="85"/>
      <c r="N62" s="87"/>
    </row>
    <row r="63" spans="1:14" x14ac:dyDescent="0.25">
      <c r="A63" s="153" t="s">
        <v>43</v>
      </c>
      <c r="B63" s="150" t="s">
        <v>42</v>
      </c>
      <c r="C63" s="154"/>
      <c r="D63" s="154"/>
      <c r="E63" s="154"/>
      <c r="F63" s="155"/>
      <c r="G63" s="83"/>
      <c r="H63" s="85"/>
      <c r="I63" s="85"/>
      <c r="J63" s="85"/>
      <c r="K63" s="85"/>
      <c r="L63" s="85"/>
      <c r="M63" s="85"/>
      <c r="N63" s="87"/>
    </row>
    <row r="64" spans="1:14" x14ac:dyDescent="0.25">
      <c r="A64" s="153" t="s">
        <v>45</v>
      </c>
      <c r="B64" s="150" t="s">
        <v>44</v>
      </c>
      <c r="C64" s="154"/>
      <c r="D64" s="154"/>
      <c r="E64" s="154"/>
      <c r="F64" s="155"/>
      <c r="G64" s="83"/>
      <c r="H64" s="85"/>
      <c r="I64" s="85"/>
      <c r="J64" s="85"/>
      <c r="K64" s="85"/>
      <c r="L64" s="85"/>
      <c r="M64" s="85"/>
      <c r="N64" s="87"/>
    </row>
    <row r="65" spans="1:14" x14ac:dyDescent="0.25">
      <c r="A65" s="153" t="s">
        <v>47</v>
      </c>
      <c r="B65" s="150" t="s">
        <v>46</v>
      </c>
      <c r="C65" s="154"/>
      <c r="D65" s="154"/>
      <c r="E65" s="154"/>
      <c r="F65" s="155"/>
      <c r="G65" s="83"/>
      <c r="H65" s="85"/>
      <c r="I65" s="85"/>
      <c r="J65" s="85"/>
      <c r="K65" s="85"/>
      <c r="L65" s="85"/>
      <c r="M65" s="85"/>
      <c r="N65" s="87"/>
    </row>
    <row r="66" spans="1:14" x14ac:dyDescent="0.25">
      <c r="A66" s="156" t="s">
        <v>39</v>
      </c>
      <c r="B66" s="157" t="s">
        <v>117</v>
      </c>
      <c r="C66" s="154"/>
      <c r="D66" s="154"/>
      <c r="E66" s="154"/>
      <c r="F66" s="155"/>
      <c r="G66" s="75">
        <f t="shared" ref="G66:N66" si="4">+G65+G64+G63+G62</f>
        <v>0</v>
      </c>
      <c r="H66" s="76">
        <f t="shared" si="4"/>
        <v>0</v>
      </c>
      <c r="I66" s="76">
        <f t="shared" si="4"/>
        <v>0</v>
      </c>
      <c r="J66" s="76">
        <f t="shared" si="4"/>
        <v>0</v>
      </c>
      <c r="K66" s="76">
        <f t="shared" si="4"/>
        <v>0</v>
      </c>
      <c r="L66" s="76">
        <f t="shared" si="4"/>
        <v>0</v>
      </c>
      <c r="M66" s="76">
        <f t="shared" si="4"/>
        <v>0</v>
      </c>
      <c r="N66" s="77">
        <f t="shared" si="4"/>
        <v>0</v>
      </c>
    </row>
    <row r="67" spans="1:14" x14ac:dyDescent="0.25">
      <c r="A67" s="153" t="s">
        <v>50</v>
      </c>
      <c r="B67" s="150" t="s">
        <v>49</v>
      </c>
      <c r="C67" s="154"/>
      <c r="D67" s="154"/>
      <c r="E67" s="154"/>
      <c r="F67" s="155"/>
      <c r="G67" s="83"/>
      <c r="H67" s="85"/>
      <c r="I67" s="85"/>
      <c r="J67" s="85"/>
      <c r="K67" s="85"/>
      <c r="L67" s="85"/>
      <c r="M67" s="85"/>
      <c r="N67" s="87"/>
    </row>
    <row r="68" spans="1:14" x14ac:dyDescent="0.25">
      <c r="A68" s="153" t="s">
        <v>52</v>
      </c>
      <c r="B68" s="150" t="s">
        <v>51</v>
      </c>
      <c r="C68" s="154"/>
      <c r="D68" s="154"/>
      <c r="E68" s="154"/>
      <c r="F68" s="155"/>
      <c r="G68" s="83"/>
      <c r="H68" s="85"/>
      <c r="I68" s="85"/>
      <c r="J68" s="85"/>
      <c r="K68" s="85"/>
      <c r="L68" s="85"/>
      <c r="M68" s="85"/>
      <c r="N68" s="87"/>
    </row>
    <row r="69" spans="1:14" x14ac:dyDescent="0.25">
      <c r="A69" s="153" t="s">
        <v>54</v>
      </c>
      <c r="B69" s="150" t="s">
        <v>53</v>
      </c>
      <c r="C69" s="154"/>
      <c r="D69" s="154"/>
      <c r="E69" s="154"/>
      <c r="F69" s="155"/>
      <c r="G69" s="83"/>
      <c r="H69" s="85"/>
      <c r="I69" s="85"/>
      <c r="J69" s="85"/>
      <c r="K69" s="85"/>
      <c r="L69" s="85"/>
      <c r="M69" s="85"/>
      <c r="N69" s="87"/>
    </row>
    <row r="70" spans="1:14" x14ac:dyDescent="0.25">
      <c r="A70" s="153" t="s">
        <v>56</v>
      </c>
      <c r="B70" s="150" t="s">
        <v>55</v>
      </c>
      <c r="C70" s="154"/>
      <c r="D70" s="154"/>
      <c r="E70" s="154"/>
      <c r="F70" s="155"/>
      <c r="G70" s="83"/>
      <c r="H70" s="85"/>
      <c r="I70" s="85"/>
      <c r="J70" s="85"/>
      <c r="K70" s="85"/>
      <c r="L70" s="85"/>
      <c r="M70" s="85"/>
      <c r="N70" s="87"/>
    </row>
    <row r="71" spans="1:14" x14ac:dyDescent="0.25">
      <c r="A71" s="156" t="s">
        <v>48</v>
      </c>
      <c r="B71" s="158" t="s">
        <v>116</v>
      </c>
      <c r="C71" s="154"/>
      <c r="D71" s="154"/>
      <c r="E71" s="154"/>
      <c r="F71" s="155"/>
      <c r="G71" s="75">
        <f t="shared" ref="G71:N71" si="5">+G70+G69+G68+G67</f>
        <v>0</v>
      </c>
      <c r="H71" s="76">
        <f t="shared" si="5"/>
        <v>0</v>
      </c>
      <c r="I71" s="76">
        <f t="shared" si="5"/>
        <v>0</v>
      </c>
      <c r="J71" s="76">
        <f t="shared" si="5"/>
        <v>0</v>
      </c>
      <c r="K71" s="76">
        <f t="shared" si="5"/>
        <v>0</v>
      </c>
      <c r="L71" s="76">
        <f t="shared" si="5"/>
        <v>0</v>
      </c>
      <c r="M71" s="76">
        <f t="shared" si="5"/>
        <v>0</v>
      </c>
      <c r="N71" s="77">
        <f t="shared" si="5"/>
        <v>0</v>
      </c>
    </row>
    <row r="72" spans="1:14" x14ac:dyDescent="0.25">
      <c r="A72" s="153" t="s">
        <v>59</v>
      </c>
      <c r="B72" s="150" t="s">
        <v>58</v>
      </c>
      <c r="C72" s="196"/>
      <c r="D72" s="196"/>
      <c r="E72" s="196"/>
      <c r="F72" s="200"/>
      <c r="G72" s="83">
        <v>772.24</v>
      </c>
      <c r="H72" s="85">
        <f>SUM(H73:H80)</f>
        <v>1952.89</v>
      </c>
      <c r="I72" s="85">
        <v>12678.79</v>
      </c>
      <c r="J72" s="85">
        <f>SUM(J73:J80)</f>
        <v>6648.4299999999994</v>
      </c>
      <c r="K72" s="85">
        <v>14041.37</v>
      </c>
      <c r="L72" s="85">
        <f>SUM(L73:L80)</f>
        <v>57109.93</v>
      </c>
      <c r="M72" s="85">
        <v>16830.05</v>
      </c>
      <c r="N72" s="87">
        <f>SUM(N73:N80)</f>
        <v>112000</v>
      </c>
    </row>
    <row r="73" spans="1:14" ht="25.5" x14ac:dyDescent="0.25">
      <c r="A73" s="153"/>
      <c r="B73" s="192"/>
      <c r="C73" s="207" t="s">
        <v>226</v>
      </c>
      <c r="D73" s="207" t="s">
        <v>227</v>
      </c>
      <c r="E73" s="207" t="s">
        <v>228</v>
      </c>
      <c r="F73" s="208" t="s">
        <v>139</v>
      </c>
      <c r="G73" s="216"/>
      <c r="H73" s="223">
        <v>1574.9</v>
      </c>
      <c r="I73" s="218"/>
      <c r="J73" s="223">
        <v>5670.44</v>
      </c>
      <c r="K73" s="218"/>
      <c r="L73" s="223">
        <v>27835.22</v>
      </c>
      <c r="M73" s="218"/>
      <c r="N73" s="224">
        <v>50000</v>
      </c>
    </row>
    <row r="74" spans="1:14" ht="38.25" x14ac:dyDescent="0.25">
      <c r="A74" s="153"/>
      <c r="B74" s="192"/>
      <c r="C74" s="209" t="s">
        <v>229</v>
      </c>
      <c r="D74" s="209" t="s">
        <v>230</v>
      </c>
      <c r="E74" s="209" t="s">
        <v>231</v>
      </c>
      <c r="F74" s="210" t="s">
        <v>232</v>
      </c>
      <c r="G74" s="225"/>
      <c r="H74" s="226">
        <v>0</v>
      </c>
      <c r="I74" s="227"/>
      <c r="J74" s="226">
        <v>0</v>
      </c>
      <c r="K74" s="227"/>
      <c r="L74" s="226">
        <v>8571.43</v>
      </c>
      <c r="M74" s="227"/>
      <c r="N74" s="228">
        <v>20000</v>
      </c>
    </row>
    <row r="75" spans="1:14" ht="38.25" x14ac:dyDescent="0.25">
      <c r="A75" s="153"/>
      <c r="B75" s="192"/>
      <c r="C75" s="209" t="s">
        <v>233</v>
      </c>
      <c r="D75" s="209" t="s">
        <v>234</v>
      </c>
      <c r="E75" s="209" t="s">
        <v>235</v>
      </c>
      <c r="F75" s="210" t="s">
        <v>232</v>
      </c>
      <c r="G75" s="225"/>
      <c r="H75" s="226">
        <v>0</v>
      </c>
      <c r="I75" s="227"/>
      <c r="J75" s="226">
        <v>0</v>
      </c>
      <c r="K75" s="227"/>
      <c r="L75" s="226">
        <v>4285.71</v>
      </c>
      <c r="M75" s="227"/>
      <c r="N75" s="228">
        <v>10000</v>
      </c>
    </row>
    <row r="76" spans="1:14" ht="25.5" x14ac:dyDescent="0.25">
      <c r="A76" s="153"/>
      <c r="B76" s="192"/>
      <c r="C76" s="209" t="s">
        <v>236</v>
      </c>
      <c r="D76" s="209" t="s">
        <v>237</v>
      </c>
      <c r="E76" s="209" t="s">
        <v>238</v>
      </c>
      <c r="F76" s="210" t="s">
        <v>232</v>
      </c>
      <c r="G76" s="225"/>
      <c r="H76" s="226">
        <v>0</v>
      </c>
      <c r="I76" s="227"/>
      <c r="J76" s="226">
        <v>0</v>
      </c>
      <c r="K76" s="227"/>
      <c r="L76" s="226">
        <v>428.57</v>
      </c>
      <c r="M76" s="227"/>
      <c r="N76" s="228">
        <v>1000</v>
      </c>
    </row>
    <row r="77" spans="1:14" ht="25.5" x14ac:dyDescent="0.25">
      <c r="A77" s="153"/>
      <c r="B77" s="192"/>
      <c r="C77" s="209" t="s">
        <v>239</v>
      </c>
      <c r="D77" s="209" t="s">
        <v>240</v>
      </c>
      <c r="E77" s="209" t="s">
        <v>241</v>
      </c>
      <c r="F77" s="210" t="s">
        <v>139</v>
      </c>
      <c r="G77" s="225"/>
      <c r="H77" s="226">
        <v>0</v>
      </c>
      <c r="I77" s="227"/>
      <c r="J77" s="226">
        <v>600</v>
      </c>
      <c r="K77" s="227"/>
      <c r="L77" s="226">
        <v>10300</v>
      </c>
      <c r="M77" s="227"/>
      <c r="N77" s="228">
        <v>20000</v>
      </c>
    </row>
    <row r="78" spans="1:14" ht="25.5" x14ac:dyDescent="0.25">
      <c r="A78" s="153"/>
      <c r="B78" s="192"/>
      <c r="C78" s="209" t="s">
        <v>242</v>
      </c>
      <c r="D78" s="209" t="s">
        <v>243</v>
      </c>
      <c r="E78" s="209" t="s">
        <v>244</v>
      </c>
      <c r="F78" s="210" t="s">
        <v>139</v>
      </c>
      <c r="G78" s="225"/>
      <c r="H78" s="226">
        <v>377.99</v>
      </c>
      <c r="I78" s="227"/>
      <c r="J78" s="226">
        <v>377.99</v>
      </c>
      <c r="K78" s="227"/>
      <c r="L78" s="226">
        <v>2689</v>
      </c>
      <c r="M78" s="227"/>
      <c r="N78" s="228">
        <v>5000</v>
      </c>
    </row>
    <row r="79" spans="1:14" ht="38.25" x14ac:dyDescent="0.25">
      <c r="A79" s="153"/>
      <c r="B79" s="192"/>
      <c r="C79" s="209" t="s">
        <v>245</v>
      </c>
      <c r="D79" s="209" t="s">
        <v>246</v>
      </c>
      <c r="E79" s="209" t="s">
        <v>247</v>
      </c>
      <c r="F79" s="210" t="s">
        <v>139</v>
      </c>
      <c r="G79" s="225"/>
      <c r="H79" s="226">
        <v>0</v>
      </c>
      <c r="I79" s="227"/>
      <c r="J79" s="226">
        <v>0</v>
      </c>
      <c r="K79" s="227"/>
      <c r="L79" s="226">
        <v>500</v>
      </c>
      <c r="M79" s="227"/>
      <c r="N79" s="228">
        <v>1000</v>
      </c>
    </row>
    <row r="80" spans="1:14" ht="25.5" x14ac:dyDescent="0.25">
      <c r="A80" s="153"/>
      <c r="B80" s="192"/>
      <c r="C80" s="193" t="s">
        <v>248</v>
      </c>
      <c r="D80" s="193" t="s">
        <v>249</v>
      </c>
      <c r="E80" s="193" t="s">
        <v>250</v>
      </c>
      <c r="F80" s="197" t="s">
        <v>139</v>
      </c>
      <c r="G80" s="215"/>
      <c r="H80" s="219">
        <v>0</v>
      </c>
      <c r="I80" s="217"/>
      <c r="J80" s="219">
        <v>0</v>
      </c>
      <c r="K80" s="217"/>
      <c r="L80" s="219">
        <v>2500</v>
      </c>
      <c r="M80" s="217"/>
      <c r="N80" s="221">
        <v>5000</v>
      </c>
    </row>
    <row r="81" spans="1:14" x14ac:dyDescent="0.25">
      <c r="A81" s="153" t="s">
        <v>61</v>
      </c>
      <c r="B81" s="150" t="s">
        <v>60</v>
      </c>
      <c r="C81" s="195"/>
      <c r="D81" s="195"/>
      <c r="E81" s="195"/>
      <c r="F81" s="199"/>
      <c r="G81" s="83"/>
      <c r="H81" s="85">
        <f>SUM(H82:H84)</f>
        <v>0</v>
      </c>
      <c r="I81" s="85"/>
      <c r="J81" s="85">
        <f>SUM(J82:J84)</f>
        <v>0</v>
      </c>
      <c r="K81" s="85"/>
      <c r="L81" s="85">
        <f>SUM(L82:L84)</f>
        <v>5000</v>
      </c>
      <c r="M81" s="85"/>
      <c r="N81" s="87">
        <f>SUM(N82:N84)</f>
        <v>10000</v>
      </c>
    </row>
    <row r="82" spans="1:14" ht="25.5" x14ac:dyDescent="0.25">
      <c r="A82" s="153"/>
      <c r="B82" s="192"/>
      <c r="C82" s="207" t="s">
        <v>251</v>
      </c>
      <c r="D82" s="207" t="s">
        <v>252</v>
      </c>
      <c r="E82" s="207" t="s">
        <v>253</v>
      </c>
      <c r="F82" s="208" t="s">
        <v>139</v>
      </c>
      <c r="G82" s="216"/>
      <c r="H82" s="223">
        <v>0</v>
      </c>
      <c r="I82" s="218"/>
      <c r="J82" s="223">
        <v>0</v>
      </c>
      <c r="K82" s="218"/>
      <c r="L82" s="223">
        <v>1000</v>
      </c>
      <c r="M82" s="218"/>
      <c r="N82" s="224">
        <v>2000</v>
      </c>
    </row>
    <row r="83" spans="1:14" ht="25.5" x14ac:dyDescent="0.25">
      <c r="A83" s="153"/>
      <c r="B83" s="192"/>
      <c r="C83" s="209" t="s">
        <v>254</v>
      </c>
      <c r="D83" s="209" t="s">
        <v>252</v>
      </c>
      <c r="E83" s="209" t="s">
        <v>253</v>
      </c>
      <c r="F83" s="210" t="s">
        <v>139</v>
      </c>
      <c r="G83" s="225"/>
      <c r="H83" s="226">
        <v>0</v>
      </c>
      <c r="I83" s="227"/>
      <c r="J83" s="226">
        <v>0</v>
      </c>
      <c r="K83" s="227"/>
      <c r="L83" s="226">
        <v>1500</v>
      </c>
      <c r="M83" s="227"/>
      <c r="N83" s="228">
        <v>3000</v>
      </c>
    </row>
    <row r="84" spans="1:14" ht="25.5" x14ac:dyDescent="0.25">
      <c r="A84" s="153"/>
      <c r="B84" s="192"/>
      <c r="C84" s="193" t="s">
        <v>255</v>
      </c>
      <c r="D84" s="193" t="s">
        <v>256</v>
      </c>
      <c r="E84" s="193" t="s">
        <v>257</v>
      </c>
      <c r="F84" s="197" t="s">
        <v>139</v>
      </c>
      <c r="G84" s="215"/>
      <c r="H84" s="219">
        <v>0</v>
      </c>
      <c r="I84" s="217"/>
      <c r="J84" s="219">
        <v>0</v>
      </c>
      <c r="K84" s="217"/>
      <c r="L84" s="219">
        <v>2500</v>
      </c>
      <c r="M84" s="217"/>
      <c r="N84" s="221">
        <v>5000</v>
      </c>
    </row>
    <row r="85" spans="1:14" x14ac:dyDescent="0.25">
      <c r="A85" s="156" t="s">
        <v>57</v>
      </c>
      <c r="B85" s="157" t="s">
        <v>115</v>
      </c>
      <c r="C85" s="229"/>
      <c r="D85" s="229"/>
      <c r="E85" s="229"/>
      <c r="F85" s="230"/>
      <c r="G85" s="160">
        <f t="shared" ref="G85:N85" si="6">+G81+G72</f>
        <v>772.24</v>
      </c>
      <c r="H85" s="161">
        <f t="shared" si="6"/>
        <v>1952.89</v>
      </c>
      <c r="I85" s="161">
        <f t="shared" si="6"/>
        <v>12678.79</v>
      </c>
      <c r="J85" s="161">
        <f t="shared" si="6"/>
        <v>6648.4299999999994</v>
      </c>
      <c r="K85" s="161">
        <f t="shared" si="6"/>
        <v>14041.37</v>
      </c>
      <c r="L85" s="161">
        <f t="shared" si="6"/>
        <v>62109.93</v>
      </c>
      <c r="M85" s="161">
        <f t="shared" si="6"/>
        <v>16830.05</v>
      </c>
      <c r="N85" s="162">
        <f t="shared" si="6"/>
        <v>122000</v>
      </c>
    </row>
    <row r="86" spans="1:14" ht="17.25" x14ac:dyDescent="0.25">
      <c r="A86" s="163" t="s">
        <v>121</v>
      </c>
      <c r="B86" s="51" t="s">
        <v>144</v>
      </c>
      <c r="C86" s="51"/>
      <c r="D86" s="51"/>
      <c r="E86" s="51"/>
      <c r="F86" s="51"/>
      <c r="G86" s="93"/>
      <c r="H86" s="94">
        <v>0</v>
      </c>
      <c r="I86" s="94"/>
      <c r="J86" s="94">
        <v>0</v>
      </c>
      <c r="K86" s="95"/>
      <c r="L86" s="95">
        <v>0</v>
      </c>
      <c r="M86" s="95"/>
      <c r="N86" s="96">
        <v>0</v>
      </c>
    </row>
    <row r="87" spans="1:14" s="37" customFormat="1" x14ac:dyDescent="0.25">
      <c r="A87" s="261" t="s">
        <v>155</v>
      </c>
      <c r="B87" s="262"/>
      <c r="C87" s="141"/>
      <c r="D87" s="141"/>
      <c r="E87" s="141"/>
      <c r="F87" s="141"/>
      <c r="G87" s="97">
        <f t="shared" ref="G87:N87" si="7">+G86+G85+G71+G66+G61+G48+G35+G19</f>
        <v>93586.24000000002</v>
      </c>
      <c r="H87" s="98">
        <f t="shared" si="7"/>
        <v>4735.08</v>
      </c>
      <c r="I87" s="98">
        <f t="shared" si="7"/>
        <v>141874.90000000002</v>
      </c>
      <c r="J87" s="98">
        <f t="shared" si="7"/>
        <v>83128.5</v>
      </c>
      <c r="K87" s="98">
        <f t="shared" si="7"/>
        <v>293057.21999999997</v>
      </c>
      <c r="L87" s="98">
        <f t="shared" si="7"/>
        <v>405936.54</v>
      </c>
      <c r="M87" s="98">
        <f t="shared" si="7"/>
        <v>404362.51</v>
      </c>
      <c r="N87" s="99">
        <f t="shared" si="7"/>
        <v>918564.5</v>
      </c>
    </row>
    <row r="88" spans="1:14" x14ac:dyDescent="0.25">
      <c r="A88" s="4" t="s">
        <v>160</v>
      </c>
      <c r="B88" s="3"/>
      <c r="C88" s="142"/>
      <c r="D88" s="142"/>
      <c r="E88" s="142"/>
      <c r="F88" s="142"/>
      <c r="G88" s="16"/>
      <c r="H88" s="100">
        <v>0</v>
      </c>
      <c r="I88" s="17"/>
      <c r="J88" s="100">
        <v>0</v>
      </c>
      <c r="K88" s="17"/>
      <c r="L88" s="100">
        <v>0</v>
      </c>
      <c r="M88" s="17"/>
      <c r="N88" s="102">
        <v>0</v>
      </c>
    </row>
    <row r="89" spans="1:14" x14ac:dyDescent="0.25">
      <c r="A89" s="261" t="s">
        <v>133</v>
      </c>
      <c r="B89" s="262"/>
      <c r="C89" s="141"/>
      <c r="D89" s="141"/>
      <c r="E89" s="141"/>
      <c r="F89" s="141"/>
      <c r="G89" s="97">
        <f>+G87+G14</f>
        <v>250821.13000000003</v>
      </c>
      <c r="H89" s="98">
        <f>+H87+H14</f>
        <v>69310.990000000005</v>
      </c>
      <c r="I89" s="98">
        <f>+I87+G14</f>
        <v>299109.79000000004</v>
      </c>
      <c r="J89" s="98">
        <f>+J87+H14</f>
        <v>147704.41</v>
      </c>
      <c r="K89" s="98">
        <f>+K87+G14</f>
        <v>450292.11</v>
      </c>
      <c r="L89" s="98">
        <f>+L87+H14</f>
        <v>470512.44999999995</v>
      </c>
      <c r="M89" s="98">
        <f>+M87+G14</f>
        <v>561597.4</v>
      </c>
      <c r="N89" s="99">
        <f>+N87+H14</f>
        <v>983140.41</v>
      </c>
    </row>
    <row r="90" spans="1:14" x14ac:dyDescent="0.25">
      <c r="A90" s="4" t="s">
        <v>161</v>
      </c>
      <c r="B90" s="3"/>
      <c r="C90" s="142"/>
      <c r="D90" s="142"/>
      <c r="E90" s="142"/>
      <c r="F90" s="142"/>
      <c r="G90" s="16"/>
      <c r="H90" s="101">
        <f>+H88+$H15</f>
        <v>0</v>
      </c>
      <c r="I90" s="17"/>
      <c r="J90" s="101">
        <f>+J88+$H15</f>
        <v>0</v>
      </c>
      <c r="K90" s="17"/>
      <c r="L90" s="101">
        <f>+L88+$H15</f>
        <v>0</v>
      </c>
      <c r="M90" s="17"/>
      <c r="N90" s="101">
        <f>+N88+$H15</f>
        <v>0</v>
      </c>
    </row>
    <row r="91" spans="1:14" ht="18.95" customHeight="1" x14ac:dyDescent="0.25">
      <c r="B91" s="53"/>
      <c r="C91" s="53"/>
      <c r="D91" s="53"/>
      <c r="E91" s="53"/>
      <c r="F91" s="53"/>
      <c r="G91" s="52"/>
      <c r="H91" s="52"/>
      <c r="I91" s="52"/>
      <c r="J91" s="52"/>
      <c r="K91" s="52"/>
      <c r="L91" s="52"/>
      <c r="M91" s="52"/>
      <c r="N91" s="52"/>
    </row>
    <row r="92" spans="1:14" ht="21" customHeight="1" x14ac:dyDescent="0.25">
      <c r="A92" s="258" t="s">
        <v>130</v>
      </c>
      <c r="B92" s="263" t="s">
        <v>131</v>
      </c>
      <c r="C92" s="263" t="s">
        <v>169</v>
      </c>
      <c r="D92" s="263" t="s">
        <v>170</v>
      </c>
      <c r="E92" s="263" t="s">
        <v>171</v>
      </c>
      <c r="F92" s="258" t="s">
        <v>172</v>
      </c>
      <c r="G92" s="256" t="s">
        <v>122</v>
      </c>
      <c r="H92" s="256"/>
      <c r="I92" s="256"/>
      <c r="J92" s="256"/>
      <c r="K92" s="256"/>
      <c r="L92" s="256"/>
      <c r="M92" s="256"/>
      <c r="N92" s="257"/>
    </row>
    <row r="93" spans="1:14" ht="33" customHeight="1" x14ac:dyDescent="0.25">
      <c r="A93" s="267"/>
      <c r="B93" s="259"/>
      <c r="C93" s="259"/>
      <c r="D93" s="259"/>
      <c r="E93" s="259"/>
      <c r="F93" s="259"/>
      <c r="G93" s="250" t="s">
        <v>177</v>
      </c>
      <c r="H93" s="251"/>
      <c r="I93" s="8" t="s">
        <v>178</v>
      </c>
      <c r="J93" s="7"/>
      <c r="K93" s="6" t="s">
        <v>179</v>
      </c>
      <c r="L93" s="7"/>
      <c r="M93" s="6" t="s">
        <v>180</v>
      </c>
      <c r="N93" s="5"/>
    </row>
    <row r="94" spans="1:14" ht="37.5" customHeight="1" x14ac:dyDescent="0.25">
      <c r="A94" s="268"/>
      <c r="B94" s="264"/>
      <c r="C94" s="264"/>
      <c r="D94" s="264"/>
      <c r="E94" s="264"/>
      <c r="F94" s="260"/>
      <c r="G94" s="29" t="s">
        <v>143</v>
      </c>
      <c r="H94" s="28" t="s">
        <v>182</v>
      </c>
      <c r="I94" s="29" t="s">
        <v>143</v>
      </c>
      <c r="J94" s="28" t="s">
        <v>182</v>
      </c>
      <c r="K94" s="29" t="s">
        <v>143</v>
      </c>
      <c r="L94" s="28" t="s">
        <v>156</v>
      </c>
      <c r="M94" s="29" t="s">
        <v>143</v>
      </c>
      <c r="N94" s="30" t="s">
        <v>4</v>
      </c>
    </row>
    <row r="95" spans="1:14" x14ac:dyDescent="0.25">
      <c r="A95" s="153" t="s">
        <v>64</v>
      </c>
      <c r="B95" s="150" t="s">
        <v>63</v>
      </c>
      <c r="C95" s="231"/>
      <c r="D95" s="231"/>
      <c r="E95" s="231"/>
      <c r="F95" s="233"/>
      <c r="G95" s="164"/>
      <c r="H95" s="165">
        <f>SUM(H96:H102)</f>
        <v>0</v>
      </c>
      <c r="I95" s="165"/>
      <c r="J95" s="165">
        <f>SUM(J96:J102)</f>
        <v>0</v>
      </c>
      <c r="K95" s="165"/>
      <c r="L95" s="165">
        <f>SUM(L96:L102)</f>
        <v>7556.4699999999984</v>
      </c>
      <c r="M95" s="165"/>
      <c r="N95" s="166">
        <f>SUM(N96:N102)</f>
        <v>17631.75</v>
      </c>
    </row>
    <row r="96" spans="1:14" ht="38.25" x14ac:dyDescent="0.25">
      <c r="A96" s="153"/>
      <c r="B96" s="192"/>
      <c r="C96" s="207" t="s">
        <v>258</v>
      </c>
      <c r="D96" s="207" t="s">
        <v>259</v>
      </c>
      <c r="E96" s="207" t="s">
        <v>140</v>
      </c>
      <c r="F96" s="208" t="s">
        <v>232</v>
      </c>
      <c r="G96" s="216"/>
      <c r="H96" s="223">
        <v>0</v>
      </c>
      <c r="I96" s="218"/>
      <c r="J96" s="223">
        <v>0</v>
      </c>
      <c r="K96" s="218"/>
      <c r="L96" s="223">
        <v>1916.7</v>
      </c>
      <c r="M96" s="218"/>
      <c r="N96" s="224">
        <v>4472.3</v>
      </c>
    </row>
    <row r="97" spans="1:14" ht="38.25" x14ac:dyDescent="0.25">
      <c r="A97" s="153"/>
      <c r="B97" s="192"/>
      <c r="C97" s="209" t="s">
        <v>260</v>
      </c>
      <c r="D97" s="209" t="s">
        <v>261</v>
      </c>
      <c r="E97" s="209" t="s">
        <v>140</v>
      </c>
      <c r="F97" s="210" t="s">
        <v>232</v>
      </c>
      <c r="G97" s="225"/>
      <c r="H97" s="226">
        <v>0</v>
      </c>
      <c r="I97" s="227"/>
      <c r="J97" s="226">
        <v>0</v>
      </c>
      <c r="K97" s="227"/>
      <c r="L97" s="226">
        <v>663</v>
      </c>
      <c r="M97" s="227"/>
      <c r="N97" s="228">
        <v>1547</v>
      </c>
    </row>
    <row r="98" spans="1:14" ht="38.25" x14ac:dyDescent="0.25">
      <c r="A98" s="153"/>
      <c r="B98" s="192"/>
      <c r="C98" s="209" t="s">
        <v>262</v>
      </c>
      <c r="D98" s="209" t="s">
        <v>259</v>
      </c>
      <c r="E98" s="209" t="s">
        <v>140</v>
      </c>
      <c r="F98" s="210" t="s">
        <v>232</v>
      </c>
      <c r="G98" s="225"/>
      <c r="H98" s="226">
        <v>0</v>
      </c>
      <c r="I98" s="227"/>
      <c r="J98" s="226">
        <v>0</v>
      </c>
      <c r="K98" s="227"/>
      <c r="L98" s="226">
        <v>1533.36</v>
      </c>
      <c r="M98" s="227"/>
      <c r="N98" s="228">
        <v>3577.84</v>
      </c>
    </row>
    <row r="99" spans="1:14" ht="38.25" x14ac:dyDescent="0.25">
      <c r="A99" s="153"/>
      <c r="B99" s="192"/>
      <c r="C99" s="209" t="s">
        <v>263</v>
      </c>
      <c r="D99" s="209" t="s">
        <v>261</v>
      </c>
      <c r="E99" s="209" t="s">
        <v>140</v>
      </c>
      <c r="F99" s="210" t="s">
        <v>232</v>
      </c>
      <c r="G99" s="225"/>
      <c r="H99" s="226">
        <v>0</v>
      </c>
      <c r="I99" s="227"/>
      <c r="J99" s="226">
        <v>0</v>
      </c>
      <c r="K99" s="227"/>
      <c r="L99" s="226">
        <v>530.57000000000005</v>
      </c>
      <c r="M99" s="227"/>
      <c r="N99" s="228">
        <v>1238</v>
      </c>
    </row>
    <row r="100" spans="1:14" ht="51" x14ac:dyDescent="0.25">
      <c r="A100" s="153"/>
      <c r="B100" s="192"/>
      <c r="C100" s="209" t="s">
        <v>264</v>
      </c>
      <c r="D100" s="209" t="s">
        <v>259</v>
      </c>
      <c r="E100" s="209" t="s">
        <v>265</v>
      </c>
      <c r="F100" s="210" t="s">
        <v>232</v>
      </c>
      <c r="G100" s="225"/>
      <c r="H100" s="226">
        <v>0</v>
      </c>
      <c r="I100" s="227"/>
      <c r="J100" s="226">
        <v>0</v>
      </c>
      <c r="K100" s="227"/>
      <c r="L100" s="226">
        <v>642.86</v>
      </c>
      <c r="M100" s="227"/>
      <c r="N100" s="228">
        <v>1500</v>
      </c>
    </row>
    <row r="101" spans="1:14" ht="25.5" x14ac:dyDescent="0.25">
      <c r="A101" s="153"/>
      <c r="B101" s="192"/>
      <c r="C101" s="209" t="s">
        <v>266</v>
      </c>
      <c r="D101" s="209" t="s">
        <v>259</v>
      </c>
      <c r="E101" s="209" t="s">
        <v>140</v>
      </c>
      <c r="F101" s="210" t="s">
        <v>232</v>
      </c>
      <c r="G101" s="225"/>
      <c r="H101" s="226">
        <v>0</v>
      </c>
      <c r="I101" s="227"/>
      <c r="J101" s="226">
        <v>0</v>
      </c>
      <c r="K101" s="227"/>
      <c r="L101" s="226">
        <v>1341.69</v>
      </c>
      <c r="M101" s="227"/>
      <c r="N101" s="228">
        <v>3130.61</v>
      </c>
    </row>
    <row r="102" spans="1:14" ht="38.25" x14ac:dyDescent="0.25">
      <c r="A102" s="153"/>
      <c r="B102" s="192"/>
      <c r="C102" s="193" t="s">
        <v>267</v>
      </c>
      <c r="D102" s="193" t="s">
        <v>261</v>
      </c>
      <c r="E102" s="193" t="s">
        <v>140</v>
      </c>
      <c r="F102" s="197" t="s">
        <v>232</v>
      </c>
      <c r="G102" s="215"/>
      <c r="H102" s="219">
        <v>0</v>
      </c>
      <c r="I102" s="217"/>
      <c r="J102" s="219">
        <v>0</v>
      </c>
      <c r="K102" s="217"/>
      <c r="L102" s="219">
        <v>928.29</v>
      </c>
      <c r="M102" s="217"/>
      <c r="N102" s="221">
        <v>2166</v>
      </c>
    </row>
    <row r="103" spans="1:14" x14ac:dyDescent="0.25">
      <c r="A103" s="153" t="s">
        <v>66</v>
      </c>
      <c r="B103" s="150" t="s">
        <v>65</v>
      </c>
      <c r="C103" s="195"/>
      <c r="D103" s="195"/>
      <c r="E103" s="195"/>
      <c r="F103" s="234"/>
      <c r="G103" s="83"/>
      <c r="H103" s="85">
        <f>SUM(H104:H108)</f>
        <v>0</v>
      </c>
      <c r="I103" s="85"/>
      <c r="J103" s="85">
        <f>SUM(J104:J108)</f>
        <v>476.56</v>
      </c>
      <c r="K103" s="85">
        <v>1484.14</v>
      </c>
      <c r="L103" s="85">
        <f>SUM(L104:L108)</f>
        <v>2496.42</v>
      </c>
      <c r="M103" s="85">
        <v>1484.14</v>
      </c>
      <c r="N103" s="87">
        <f>SUM(N104:N108)</f>
        <v>4769</v>
      </c>
    </row>
    <row r="104" spans="1:14" ht="38.25" x14ac:dyDescent="0.25">
      <c r="A104" s="153"/>
      <c r="B104" s="192"/>
      <c r="C104" s="207" t="s">
        <v>268</v>
      </c>
      <c r="D104" s="207" t="s">
        <v>269</v>
      </c>
      <c r="E104" s="207" t="s">
        <v>270</v>
      </c>
      <c r="F104" s="208" t="s">
        <v>232</v>
      </c>
      <c r="G104" s="216"/>
      <c r="H104" s="223">
        <v>0</v>
      </c>
      <c r="I104" s="218"/>
      <c r="J104" s="223">
        <v>0</v>
      </c>
      <c r="K104" s="218"/>
      <c r="L104" s="223">
        <v>237</v>
      </c>
      <c r="M104" s="218"/>
      <c r="N104" s="224">
        <v>553</v>
      </c>
    </row>
    <row r="105" spans="1:14" ht="25.5" x14ac:dyDescent="0.25">
      <c r="A105" s="153"/>
      <c r="B105" s="192"/>
      <c r="C105" s="209" t="s">
        <v>271</v>
      </c>
      <c r="D105" s="209" t="s">
        <v>272</v>
      </c>
      <c r="E105" s="209" t="s">
        <v>273</v>
      </c>
      <c r="F105" s="210" t="s">
        <v>139</v>
      </c>
      <c r="G105" s="225"/>
      <c r="H105" s="226">
        <v>0</v>
      </c>
      <c r="I105" s="227"/>
      <c r="J105" s="226">
        <v>0</v>
      </c>
      <c r="K105" s="227"/>
      <c r="L105" s="226">
        <v>900</v>
      </c>
      <c r="M105" s="227"/>
      <c r="N105" s="228">
        <v>1800</v>
      </c>
    </row>
    <row r="106" spans="1:14" ht="38.25" x14ac:dyDescent="0.25">
      <c r="A106" s="153"/>
      <c r="B106" s="192"/>
      <c r="C106" s="209" t="s">
        <v>274</v>
      </c>
      <c r="D106" s="209" t="s">
        <v>269</v>
      </c>
      <c r="E106" s="209" t="s">
        <v>270</v>
      </c>
      <c r="F106" s="210" t="s">
        <v>232</v>
      </c>
      <c r="G106" s="225"/>
      <c r="H106" s="226">
        <v>0</v>
      </c>
      <c r="I106" s="227"/>
      <c r="J106" s="226">
        <v>0</v>
      </c>
      <c r="K106" s="227"/>
      <c r="L106" s="226">
        <v>189.43</v>
      </c>
      <c r="M106" s="227"/>
      <c r="N106" s="228">
        <v>442</v>
      </c>
    </row>
    <row r="107" spans="1:14" ht="25.5" x14ac:dyDescent="0.25">
      <c r="A107" s="153"/>
      <c r="B107" s="192"/>
      <c r="C107" s="209" t="s">
        <v>275</v>
      </c>
      <c r="D107" s="209" t="s">
        <v>276</v>
      </c>
      <c r="E107" s="209" t="s">
        <v>277</v>
      </c>
      <c r="F107" s="210" t="s">
        <v>139</v>
      </c>
      <c r="G107" s="225"/>
      <c r="H107" s="226">
        <v>0</v>
      </c>
      <c r="I107" s="227"/>
      <c r="J107" s="226">
        <v>476.56</v>
      </c>
      <c r="K107" s="227"/>
      <c r="L107" s="226">
        <v>838.28</v>
      </c>
      <c r="M107" s="227"/>
      <c r="N107" s="228">
        <v>1200</v>
      </c>
    </row>
    <row r="108" spans="1:14" ht="25.5" x14ac:dyDescent="0.25">
      <c r="A108" s="153"/>
      <c r="B108" s="192"/>
      <c r="C108" s="193" t="s">
        <v>278</v>
      </c>
      <c r="D108" s="193" t="s">
        <v>269</v>
      </c>
      <c r="E108" s="193" t="s">
        <v>270</v>
      </c>
      <c r="F108" s="197" t="s">
        <v>232</v>
      </c>
      <c r="G108" s="215"/>
      <c r="H108" s="219">
        <v>0</v>
      </c>
      <c r="I108" s="217"/>
      <c r="J108" s="219">
        <v>0</v>
      </c>
      <c r="K108" s="217"/>
      <c r="L108" s="219">
        <v>331.71</v>
      </c>
      <c r="M108" s="217"/>
      <c r="N108" s="221">
        <v>774</v>
      </c>
    </row>
    <row r="109" spans="1:14" x14ac:dyDescent="0.25">
      <c r="A109" s="153" t="s">
        <v>68</v>
      </c>
      <c r="B109" s="150" t="s">
        <v>67</v>
      </c>
      <c r="C109" s="195"/>
      <c r="D109" s="195"/>
      <c r="E109" s="195"/>
      <c r="F109" s="234"/>
      <c r="G109" s="168">
        <v>5042.88</v>
      </c>
      <c r="H109" s="169">
        <f>SUM(H110:H137)</f>
        <v>9745.7100000000009</v>
      </c>
      <c r="I109" s="169">
        <v>12571.65</v>
      </c>
      <c r="J109" s="169">
        <f>SUM(J110:J137)</f>
        <v>37459.969999999994</v>
      </c>
      <c r="K109" s="169">
        <v>21287.4</v>
      </c>
      <c r="L109" s="169">
        <f>SUM(L110:L137)</f>
        <v>73262.720000000001</v>
      </c>
      <c r="M109" s="169">
        <v>38986.129999999997</v>
      </c>
      <c r="N109" s="170">
        <f>SUM(N110:N137)</f>
        <v>112053.84</v>
      </c>
    </row>
    <row r="110" spans="1:14" ht="38.25" x14ac:dyDescent="0.25">
      <c r="A110" s="153"/>
      <c r="B110" s="192"/>
      <c r="C110" s="207" t="s">
        <v>279</v>
      </c>
      <c r="D110" s="207" t="s">
        <v>280</v>
      </c>
      <c r="E110" s="207" t="s">
        <v>140</v>
      </c>
      <c r="F110" s="208" t="s">
        <v>139</v>
      </c>
      <c r="G110" s="236"/>
      <c r="H110" s="243">
        <v>0</v>
      </c>
      <c r="I110" s="238"/>
      <c r="J110" s="243">
        <v>0</v>
      </c>
      <c r="K110" s="238"/>
      <c r="L110" s="243">
        <v>650</v>
      </c>
      <c r="M110" s="238"/>
      <c r="N110" s="244">
        <v>1300</v>
      </c>
    </row>
    <row r="111" spans="1:14" ht="25.5" x14ac:dyDescent="0.25">
      <c r="A111" s="153"/>
      <c r="B111" s="192"/>
      <c r="C111" s="209" t="s">
        <v>281</v>
      </c>
      <c r="D111" s="209" t="s">
        <v>280</v>
      </c>
      <c r="E111" s="209" t="s">
        <v>140</v>
      </c>
      <c r="F111" s="210" t="s">
        <v>139</v>
      </c>
      <c r="G111" s="245"/>
      <c r="H111" s="246">
        <v>0</v>
      </c>
      <c r="I111" s="247"/>
      <c r="J111" s="246">
        <v>3806.4</v>
      </c>
      <c r="K111" s="247"/>
      <c r="L111" s="246">
        <v>5709.6</v>
      </c>
      <c r="M111" s="247"/>
      <c r="N111" s="248">
        <v>7612.8</v>
      </c>
    </row>
    <row r="112" spans="1:14" ht="25.5" x14ac:dyDescent="0.25">
      <c r="A112" s="153"/>
      <c r="B112" s="192"/>
      <c r="C112" s="209" t="s">
        <v>282</v>
      </c>
      <c r="D112" s="209" t="s">
        <v>283</v>
      </c>
      <c r="E112" s="209" t="s">
        <v>140</v>
      </c>
      <c r="F112" s="210" t="s">
        <v>139</v>
      </c>
      <c r="G112" s="245"/>
      <c r="H112" s="246">
        <v>0</v>
      </c>
      <c r="I112" s="247"/>
      <c r="J112" s="246">
        <v>0</v>
      </c>
      <c r="K112" s="247"/>
      <c r="L112" s="246">
        <v>322.5</v>
      </c>
      <c r="M112" s="247"/>
      <c r="N112" s="248">
        <v>645</v>
      </c>
    </row>
    <row r="113" spans="1:14" ht="51" x14ac:dyDescent="0.25">
      <c r="A113" s="153"/>
      <c r="B113" s="192"/>
      <c r="C113" s="209" t="s">
        <v>284</v>
      </c>
      <c r="D113" s="209" t="s">
        <v>285</v>
      </c>
      <c r="E113" s="209" t="s">
        <v>286</v>
      </c>
      <c r="F113" s="210" t="s">
        <v>185</v>
      </c>
      <c r="G113" s="245"/>
      <c r="H113" s="246">
        <v>0</v>
      </c>
      <c r="I113" s="247"/>
      <c r="J113" s="246">
        <v>0</v>
      </c>
      <c r="K113" s="247"/>
      <c r="L113" s="246">
        <v>0</v>
      </c>
      <c r="M113" s="247"/>
      <c r="N113" s="248">
        <v>5334.48</v>
      </c>
    </row>
    <row r="114" spans="1:14" ht="38.25" x14ac:dyDescent="0.25">
      <c r="A114" s="153"/>
      <c r="B114" s="192"/>
      <c r="C114" s="209" t="s">
        <v>287</v>
      </c>
      <c r="D114" s="209" t="s">
        <v>280</v>
      </c>
      <c r="E114" s="209" t="s">
        <v>140</v>
      </c>
      <c r="F114" s="210" t="s">
        <v>185</v>
      </c>
      <c r="G114" s="245"/>
      <c r="H114" s="246">
        <v>1954.6</v>
      </c>
      <c r="I114" s="247"/>
      <c r="J114" s="246">
        <v>8701.2000000000007</v>
      </c>
      <c r="K114" s="247"/>
      <c r="L114" s="246">
        <v>13779.53</v>
      </c>
      <c r="M114" s="247"/>
      <c r="N114" s="248">
        <v>15899.4</v>
      </c>
    </row>
    <row r="115" spans="1:14" ht="25.5" x14ac:dyDescent="0.25">
      <c r="A115" s="153"/>
      <c r="B115" s="192"/>
      <c r="C115" s="209" t="s">
        <v>288</v>
      </c>
      <c r="D115" s="209" t="s">
        <v>289</v>
      </c>
      <c r="E115" s="209" t="s">
        <v>290</v>
      </c>
      <c r="F115" s="210" t="s">
        <v>185</v>
      </c>
      <c r="G115" s="245"/>
      <c r="H115" s="246">
        <v>12.22</v>
      </c>
      <c r="I115" s="247"/>
      <c r="J115" s="246">
        <v>20.420000000000002</v>
      </c>
      <c r="K115" s="247"/>
      <c r="L115" s="246">
        <v>38.93</v>
      </c>
      <c r="M115" s="247"/>
      <c r="N115" s="248">
        <v>1562.95</v>
      </c>
    </row>
    <row r="116" spans="1:14" ht="25.5" x14ac:dyDescent="0.25">
      <c r="A116" s="153"/>
      <c r="B116" s="192"/>
      <c r="C116" s="209" t="s">
        <v>291</v>
      </c>
      <c r="D116" s="209" t="s">
        <v>292</v>
      </c>
      <c r="E116" s="209" t="s">
        <v>140</v>
      </c>
      <c r="F116" s="210" t="s">
        <v>139</v>
      </c>
      <c r="G116" s="245"/>
      <c r="H116" s="246">
        <v>0</v>
      </c>
      <c r="I116" s="247"/>
      <c r="J116" s="246">
        <v>0</v>
      </c>
      <c r="K116" s="247"/>
      <c r="L116" s="246">
        <v>50</v>
      </c>
      <c r="M116" s="247"/>
      <c r="N116" s="248">
        <v>100</v>
      </c>
    </row>
    <row r="117" spans="1:14" ht="38.25" x14ac:dyDescent="0.25">
      <c r="A117" s="153"/>
      <c r="B117" s="192"/>
      <c r="C117" s="209" t="s">
        <v>293</v>
      </c>
      <c r="D117" s="209" t="s">
        <v>294</v>
      </c>
      <c r="E117" s="209" t="s">
        <v>140</v>
      </c>
      <c r="F117" s="210" t="s">
        <v>139</v>
      </c>
      <c r="G117" s="245"/>
      <c r="H117" s="246">
        <v>1589.5</v>
      </c>
      <c r="I117" s="247"/>
      <c r="J117" s="246">
        <v>1589.5</v>
      </c>
      <c r="K117" s="247"/>
      <c r="L117" s="246">
        <v>3105</v>
      </c>
      <c r="M117" s="247"/>
      <c r="N117" s="248">
        <v>4620.5</v>
      </c>
    </row>
    <row r="118" spans="1:14" ht="25.5" x14ac:dyDescent="0.25">
      <c r="A118" s="153"/>
      <c r="B118" s="192"/>
      <c r="C118" s="209" t="s">
        <v>295</v>
      </c>
      <c r="D118" s="209" t="s">
        <v>296</v>
      </c>
      <c r="E118" s="209" t="s">
        <v>140</v>
      </c>
      <c r="F118" s="210" t="s">
        <v>185</v>
      </c>
      <c r="G118" s="245"/>
      <c r="H118" s="246">
        <v>1000</v>
      </c>
      <c r="I118" s="247"/>
      <c r="J118" s="246">
        <v>1000</v>
      </c>
      <c r="K118" s="247"/>
      <c r="L118" s="246">
        <v>1000</v>
      </c>
      <c r="M118" s="247"/>
      <c r="N118" s="248">
        <v>1000</v>
      </c>
    </row>
    <row r="119" spans="1:14" ht="25.5" x14ac:dyDescent="0.25">
      <c r="A119" s="153"/>
      <c r="B119" s="192"/>
      <c r="C119" s="209" t="s">
        <v>297</v>
      </c>
      <c r="D119" s="209" t="s">
        <v>298</v>
      </c>
      <c r="E119" s="209" t="s">
        <v>140</v>
      </c>
      <c r="F119" s="210" t="s">
        <v>139</v>
      </c>
      <c r="G119" s="245"/>
      <c r="H119" s="246">
        <v>409.92</v>
      </c>
      <c r="I119" s="247"/>
      <c r="J119" s="246">
        <v>409.92</v>
      </c>
      <c r="K119" s="247"/>
      <c r="L119" s="246">
        <v>709.92</v>
      </c>
      <c r="M119" s="247"/>
      <c r="N119" s="248">
        <v>1009.92</v>
      </c>
    </row>
    <row r="120" spans="1:14" ht="25.5" x14ac:dyDescent="0.25">
      <c r="A120" s="153"/>
      <c r="B120" s="192"/>
      <c r="C120" s="209" t="s">
        <v>299</v>
      </c>
      <c r="D120" s="209" t="s">
        <v>294</v>
      </c>
      <c r="E120" s="209" t="s">
        <v>140</v>
      </c>
      <c r="F120" s="210" t="s">
        <v>185</v>
      </c>
      <c r="G120" s="245"/>
      <c r="H120" s="246">
        <v>2293.6</v>
      </c>
      <c r="I120" s="247"/>
      <c r="J120" s="246">
        <v>3245.2</v>
      </c>
      <c r="K120" s="247"/>
      <c r="L120" s="246">
        <v>6633.37</v>
      </c>
      <c r="M120" s="247"/>
      <c r="N120" s="248">
        <v>11150.4</v>
      </c>
    </row>
    <row r="121" spans="1:14" ht="38.25" x14ac:dyDescent="0.25">
      <c r="A121" s="153"/>
      <c r="B121" s="192"/>
      <c r="C121" s="209" t="s">
        <v>300</v>
      </c>
      <c r="D121" s="209" t="s">
        <v>283</v>
      </c>
      <c r="E121" s="209" t="s">
        <v>140</v>
      </c>
      <c r="F121" s="210" t="s">
        <v>185</v>
      </c>
      <c r="G121" s="245"/>
      <c r="H121" s="246">
        <v>1534.27</v>
      </c>
      <c r="I121" s="247"/>
      <c r="J121" s="246">
        <v>16413.439999999999</v>
      </c>
      <c r="K121" s="247"/>
      <c r="L121" s="246">
        <v>19077.11</v>
      </c>
      <c r="M121" s="247"/>
      <c r="N121" s="248">
        <v>21384.83</v>
      </c>
    </row>
    <row r="122" spans="1:14" ht="25.5" x14ac:dyDescent="0.25">
      <c r="A122" s="153"/>
      <c r="B122" s="192"/>
      <c r="C122" s="209" t="s">
        <v>301</v>
      </c>
      <c r="D122" s="209" t="s">
        <v>298</v>
      </c>
      <c r="E122" s="209" t="s">
        <v>140</v>
      </c>
      <c r="F122" s="210" t="s">
        <v>139</v>
      </c>
      <c r="G122" s="245"/>
      <c r="H122" s="246">
        <v>951.6</v>
      </c>
      <c r="I122" s="247"/>
      <c r="J122" s="246">
        <v>951.6</v>
      </c>
      <c r="K122" s="247"/>
      <c r="L122" s="246">
        <v>5324.99</v>
      </c>
      <c r="M122" s="247"/>
      <c r="N122" s="248">
        <v>9698.3799999999992</v>
      </c>
    </row>
    <row r="123" spans="1:14" ht="38.25" x14ac:dyDescent="0.25">
      <c r="A123" s="153"/>
      <c r="B123" s="192"/>
      <c r="C123" s="209" t="s">
        <v>302</v>
      </c>
      <c r="D123" s="209" t="s">
        <v>303</v>
      </c>
      <c r="E123" s="209" t="s">
        <v>140</v>
      </c>
      <c r="F123" s="210" t="s">
        <v>185</v>
      </c>
      <c r="G123" s="245"/>
      <c r="H123" s="246">
        <v>0</v>
      </c>
      <c r="I123" s="247"/>
      <c r="J123" s="246">
        <v>0</v>
      </c>
      <c r="K123" s="247"/>
      <c r="L123" s="246">
        <v>759.73</v>
      </c>
      <c r="M123" s="247"/>
      <c r="N123" s="248">
        <v>1709.95</v>
      </c>
    </row>
    <row r="124" spans="1:14" ht="25.5" x14ac:dyDescent="0.25">
      <c r="A124" s="153"/>
      <c r="B124" s="192"/>
      <c r="C124" s="209" t="s">
        <v>304</v>
      </c>
      <c r="D124" s="209" t="s">
        <v>305</v>
      </c>
      <c r="E124" s="209" t="s">
        <v>140</v>
      </c>
      <c r="F124" s="210" t="s">
        <v>139</v>
      </c>
      <c r="G124" s="245"/>
      <c r="H124" s="246">
        <v>0</v>
      </c>
      <c r="I124" s="247"/>
      <c r="J124" s="246">
        <v>0</v>
      </c>
      <c r="K124" s="247"/>
      <c r="L124" s="246">
        <v>250</v>
      </c>
      <c r="M124" s="247"/>
      <c r="N124" s="248">
        <v>500</v>
      </c>
    </row>
    <row r="125" spans="1:14" ht="38.25" x14ac:dyDescent="0.25">
      <c r="A125" s="153"/>
      <c r="B125" s="192"/>
      <c r="C125" s="209" t="s">
        <v>306</v>
      </c>
      <c r="D125" s="209" t="s">
        <v>292</v>
      </c>
      <c r="E125" s="209" t="s">
        <v>140</v>
      </c>
      <c r="F125" s="210" t="s">
        <v>139</v>
      </c>
      <c r="G125" s="245"/>
      <c r="H125" s="246">
        <v>0</v>
      </c>
      <c r="I125" s="247"/>
      <c r="J125" s="246">
        <v>0</v>
      </c>
      <c r="K125" s="247"/>
      <c r="L125" s="246">
        <v>750</v>
      </c>
      <c r="M125" s="247"/>
      <c r="N125" s="248">
        <v>1500</v>
      </c>
    </row>
    <row r="126" spans="1:14" ht="25.5" x14ac:dyDescent="0.25">
      <c r="A126" s="153"/>
      <c r="B126" s="192"/>
      <c r="C126" s="209" t="s">
        <v>307</v>
      </c>
      <c r="D126" s="209" t="s">
        <v>283</v>
      </c>
      <c r="E126" s="209" t="s">
        <v>140</v>
      </c>
      <c r="F126" s="210" t="s">
        <v>185</v>
      </c>
      <c r="G126" s="245"/>
      <c r="H126" s="246">
        <v>0</v>
      </c>
      <c r="I126" s="247"/>
      <c r="J126" s="246">
        <v>0</v>
      </c>
      <c r="K126" s="247"/>
      <c r="L126" s="246">
        <v>2000</v>
      </c>
      <c r="M126" s="247"/>
      <c r="N126" s="248">
        <v>2000</v>
      </c>
    </row>
    <row r="127" spans="1:14" ht="38.25" x14ac:dyDescent="0.25">
      <c r="A127" s="153"/>
      <c r="B127" s="192"/>
      <c r="C127" s="209" t="s">
        <v>308</v>
      </c>
      <c r="D127" s="209" t="s">
        <v>303</v>
      </c>
      <c r="E127" s="209" t="s">
        <v>140</v>
      </c>
      <c r="F127" s="210" t="s">
        <v>185</v>
      </c>
      <c r="G127" s="245"/>
      <c r="H127" s="246">
        <v>0</v>
      </c>
      <c r="I127" s="247"/>
      <c r="J127" s="246">
        <v>0</v>
      </c>
      <c r="K127" s="247"/>
      <c r="L127" s="246">
        <v>705.63</v>
      </c>
      <c r="M127" s="247"/>
      <c r="N127" s="248">
        <v>3522.87</v>
      </c>
    </row>
    <row r="128" spans="1:14" ht="38.25" x14ac:dyDescent="0.25">
      <c r="A128" s="153"/>
      <c r="B128" s="192"/>
      <c r="C128" s="209" t="s">
        <v>309</v>
      </c>
      <c r="D128" s="209" t="s">
        <v>310</v>
      </c>
      <c r="E128" s="209" t="s">
        <v>140</v>
      </c>
      <c r="F128" s="210" t="s">
        <v>139</v>
      </c>
      <c r="G128" s="245"/>
      <c r="H128" s="246">
        <v>0</v>
      </c>
      <c r="I128" s="247"/>
      <c r="J128" s="246">
        <v>0</v>
      </c>
      <c r="K128" s="247"/>
      <c r="L128" s="246">
        <v>2600</v>
      </c>
      <c r="M128" s="247"/>
      <c r="N128" s="248">
        <v>5200</v>
      </c>
    </row>
    <row r="129" spans="1:14" ht="38.25" x14ac:dyDescent="0.25">
      <c r="A129" s="153"/>
      <c r="B129" s="192"/>
      <c r="C129" s="209" t="s">
        <v>311</v>
      </c>
      <c r="D129" s="209" t="s">
        <v>283</v>
      </c>
      <c r="E129" s="209" t="s">
        <v>140</v>
      </c>
      <c r="F129" s="210" t="s">
        <v>139</v>
      </c>
      <c r="G129" s="245"/>
      <c r="H129" s="246">
        <v>0</v>
      </c>
      <c r="I129" s="247"/>
      <c r="J129" s="246">
        <v>0</v>
      </c>
      <c r="K129" s="247"/>
      <c r="L129" s="246">
        <v>300</v>
      </c>
      <c r="M129" s="247"/>
      <c r="N129" s="248">
        <v>600</v>
      </c>
    </row>
    <row r="130" spans="1:14" ht="38.25" x14ac:dyDescent="0.25">
      <c r="A130" s="153"/>
      <c r="B130" s="192"/>
      <c r="C130" s="209" t="s">
        <v>312</v>
      </c>
      <c r="D130" s="209" t="s">
        <v>303</v>
      </c>
      <c r="E130" s="209" t="s">
        <v>140</v>
      </c>
      <c r="F130" s="210" t="s">
        <v>185</v>
      </c>
      <c r="G130" s="245"/>
      <c r="H130" s="246">
        <v>0</v>
      </c>
      <c r="I130" s="247"/>
      <c r="J130" s="246">
        <v>134.19999999999999</v>
      </c>
      <c r="K130" s="247"/>
      <c r="L130" s="246">
        <v>3102.36</v>
      </c>
      <c r="M130" s="247"/>
      <c r="N130" s="248">
        <v>3102.36</v>
      </c>
    </row>
    <row r="131" spans="1:14" ht="38.25" x14ac:dyDescent="0.25">
      <c r="A131" s="153"/>
      <c r="B131" s="192"/>
      <c r="C131" s="209" t="s">
        <v>313</v>
      </c>
      <c r="D131" s="209" t="s">
        <v>303</v>
      </c>
      <c r="E131" s="209" t="s">
        <v>140</v>
      </c>
      <c r="F131" s="210" t="s">
        <v>139</v>
      </c>
      <c r="G131" s="245"/>
      <c r="H131" s="246">
        <v>0</v>
      </c>
      <c r="I131" s="247"/>
      <c r="J131" s="246">
        <v>0</v>
      </c>
      <c r="K131" s="247"/>
      <c r="L131" s="246">
        <v>1000</v>
      </c>
      <c r="M131" s="247"/>
      <c r="N131" s="248">
        <v>2000</v>
      </c>
    </row>
    <row r="132" spans="1:14" ht="38.25" x14ac:dyDescent="0.25">
      <c r="A132" s="153"/>
      <c r="B132" s="192"/>
      <c r="C132" s="209" t="s">
        <v>314</v>
      </c>
      <c r="D132" s="209" t="s">
        <v>283</v>
      </c>
      <c r="E132" s="209" t="s">
        <v>140</v>
      </c>
      <c r="F132" s="210" t="s">
        <v>139</v>
      </c>
      <c r="G132" s="245"/>
      <c r="H132" s="246">
        <v>0</v>
      </c>
      <c r="I132" s="247"/>
      <c r="J132" s="246">
        <v>1188.0899999999999</v>
      </c>
      <c r="K132" s="247"/>
      <c r="L132" s="246">
        <v>1644.05</v>
      </c>
      <c r="M132" s="247"/>
      <c r="N132" s="248">
        <v>2100</v>
      </c>
    </row>
    <row r="133" spans="1:14" ht="25.5" x14ac:dyDescent="0.25">
      <c r="A133" s="153"/>
      <c r="B133" s="192"/>
      <c r="C133" s="209" t="s">
        <v>315</v>
      </c>
      <c r="D133" s="209" t="s">
        <v>280</v>
      </c>
      <c r="E133" s="209" t="s">
        <v>140</v>
      </c>
      <c r="F133" s="210" t="s">
        <v>139</v>
      </c>
      <c r="G133" s="245"/>
      <c r="H133" s="246">
        <v>0</v>
      </c>
      <c r="I133" s="247"/>
      <c r="J133" s="246">
        <v>0</v>
      </c>
      <c r="K133" s="247"/>
      <c r="L133" s="246">
        <v>2500</v>
      </c>
      <c r="M133" s="247"/>
      <c r="N133" s="248">
        <v>5000</v>
      </c>
    </row>
    <row r="134" spans="1:14" ht="38.25" x14ac:dyDescent="0.25">
      <c r="A134" s="153"/>
      <c r="B134" s="192"/>
      <c r="C134" s="209" t="s">
        <v>316</v>
      </c>
      <c r="D134" s="209" t="s">
        <v>303</v>
      </c>
      <c r="E134" s="209" t="s">
        <v>140</v>
      </c>
      <c r="F134" s="210" t="s">
        <v>139</v>
      </c>
      <c r="G134" s="245"/>
      <c r="H134" s="246">
        <v>0</v>
      </c>
      <c r="I134" s="247"/>
      <c r="J134" s="246">
        <v>0</v>
      </c>
      <c r="K134" s="247"/>
      <c r="L134" s="246">
        <v>500</v>
      </c>
      <c r="M134" s="247"/>
      <c r="N134" s="248">
        <v>1000</v>
      </c>
    </row>
    <row r="135" spans="1:14" ht="38.25" x14ac:dyDescent="0.25">
      <c r="A135" s="153"/>
      <c r="B135" s="192"/>
      <c r="C135" s="209" t="s">
        <v>317</v>
      </c>
      <c r="D135" s="209" t="s">
        <v>280</v>
      </c>
      <c r="E135" s="209" t="s">
        <v>140</v>
      </c>
      <c r="F135" s="210" t="s">
        <v>185</v>
      </c>
      <c r="G135" s="245"/>
      <c r="H135" s="246">
        <v>0</v>
      </c>
      <c r="I135" s="247"/>
      <c r="J135" s="246">
        <v>0</v>
      </c>
      <c r="K135" s="247"/>
      <c r="L135" s="246">
        <v>0</v>
      </c>
      <c r="M135" s="247"/>
      <c r="N135" s="248">
        <v>1000</v>
      </c>
    </row>
    <row r="136" spans="1:14" ht="38.25" x14ac:dyDescent="0.25">
      <c r="A136" s="153"/>
      <c r="B136" s="192"/>
      <c r="C136" s="209" t="s">
        <v>318</v>
      </c>
      <c r="D136" s="209" t="s">
        <v>305</v>
      </c>
      <c r="E136" s="209" t="s">
        <v>140</v>
      </c>
      <c r="F136" s="210" t="s">
        <v>139</v>
      </c>
      <c r="G136" s="245"/>
      <c r="H136" s="246">
        <v>0</v>
      </c>
      <c r="I136" s="247"/>
      <c r="J136" s="246">
        <v>0</v>
      </c>
      <c r="K136" s="247"/>
      <c r="L136" s="246">
        <v>500</v>
      </c>
      <c r="M136" s="247"/>
      <c r="N136" s="248">
        <v>1000</v>
      </c>
    </row>
    <row r="137" spans="1:14" ht="38.25" x14ac:dyDescent="0.25">
      <c r="A137" s="153"/>
      <c r="B137" s="192"/>
      <c r="C137" s="193" t="s">
        <v>319</v>
      </c>
      <c r="D137" s="193" t="s">
        <v>294</v>
      </c>
      <c r="E137" s="193" t="s">
        <v>140</v>
      </c>
      <c r="F137" s="197" t="s">
        <v>139</v>
      </c>
      <c r="G137" s="235"/>
      <c r="H137" s="239">
        <v>0</v>
      </c>
      <c r="I137" s="237"/>
      <c r="J137" s="239">
        <v>0</v>
      </c>
      <c r="K137" s="237"/>
      <c r="L137" s="239">
        <v>250</v>
      </c>
      <c r="M137" s="237"/>
      <c r="N137" s="241">
        <v>500</v>
      </c>
    </row>
    <row r="138" spans="1:14" x14ac:dyDescent="0.25">
      <c r="A138" s="153" t="s">
        <v>69</v>
      </c>
      <c r="B138" s="150" t="s">
        <v>14</v>
      </c>
      <c r="C138" s="195"/>
      <c r="D138" s="195"/>
      <c r="E138" s="195"/>
      <c r="F138" s="234"/>
      <c r="G138" s="83">
        <v>6044.8</v>
      </c>
      <c r="H138" s="85">
        <f>SUM(H139:H153)</f>
        <v>877.99</v>
      </c>
      <c r="I138" s="85">
        <v>19768.8</v>
      </c>
      <c r="J138" s="85">
        <f>SUM(J139:J153)</f>
        <v>877.99</v>
      </c>
      <c r="K138" s="85">
        <v>34031.54</v>
      </c>
      <c r="L138" s="85">
        <f>SUM(L139:L153)</f>
        <v>97106.63</v>
      </c>
      <c r="M138" s="85">
        <v>129499.01</v>
      </c>
      <c r="N138" s="87">
        <f>SUM(N139:N153)</f>
        <v>193335.25</v>
      </c>
    </row>
    <row r="139" spans="1:14" ht="25.5" x14ac:dyDescent="0.25">
      <c r="A139" s="153"/>
      <c r="B139" s="192"/>
      <c r="C139" s="207" t="s">
        <v>320</v>
      </c>
      <c r="D139" s="207" t="s">
        <v>321</v>
      </c>
      <c r="E139" s="207" t="s">
        <v>322</v>
      </c>
      <c r="F139" s="208" t="s">
        <v>139</v>
      </c>
      <c r="G139" s="216"/>
      <c r="H139" s="223">
        <v>0</v>
      </c>
      <c r="I139" s="218"/>
      <c r="J139" s="223">
        <v>0</v>
      </c>
      <c r="K139" s="218"/>
      <c r="L139" s="223">
        <v>811.65</v>
      </c>
      <c r="M139" s="218"/>
      <c r="N139" s="224">
        <v>1623.3</v>
      </c>
    </row>
    <row r="140" spans="1:14" ht="38.25" x14ac:dyDescent="0.25">
      <c r="A140" s="153"/>
      <c r="B140" s="192"/>
      <c r="C140" s="209" t="s">
        <v>323</v>
      </c>
      <c r="D140" s="209" t="s">
        <v>324</v>
      </c>
      <c r="E140" s="209" t="s">
        <v>325</v>
      </c>
      <c r="F140" s="210" t="s">
        <v>139</v>
      </c>
      <c r="G140" s="225"/>
      <c r="H140" s="226">
        <v>0</v>
      </c>
      <c r="I140" s="227"/>
      <c r="J140" s="226">
        <v>0</v>
      </c>
      <c r="K140" s="227"/>
      <c r="L140" s="226">
        <v>3196.75</v>
      </c>
      <c r="M140" s="227"/>
      <c r="N140" s="228">
        <v>6393.5</v>
      </c>
    </row>
    <row r="141" spans="1:14" ht="38.25" x14ac:dyDescent="0.25">
      <c r="A141" s="153"/>
      <c r="B141" s="192"/>
      <c r="C141" s="209" t="s">
        <v>326</v>
      </c>
      <c r="D141" s="209" t="s">
        <v>327</v>
      </c>
      <c r="E141" s="209" t="s">
        <v>328</v>
      </c>
      <c r="F141" s="210" t="s">
        <v>139</v>
      </c>
      <c r="G141" s="225"/>
      <c r="H141" s="226">
        <v>0</v>
      </c>
      <c r="I141" s="227"/>
      <c r="J141" s="226">
        <v>0</v>
      </c>
      <c r="K141" s="227"/>
      <c r="L141" s="226">
        <v>317.5</v>
      </c>
      <c r="M141" s="227"/>
      <c r="N141" s="228">
        <v>635</v>
      </c>
    </row>
    <row r="142" spans="1:14" ht="38.25" x14ac:dyDescent="0.25">
      <c r="A142" s="153"/>
      <c r="B142" s="192"/>
      <c r="C142" s="209" t="s">
        <v>329</v>
      </c>
      <c r="D142" s="209" t="s">
        <v>327</v>
      </c>
      <c r="E142" s="209" t="s">
        <v>330</v>
      </c>
      <c r="F142" s="210" t="s">
        <v>139</v>
      </c>
      <c r="G142" s="225"/>
      <c r="H142" s="226">
        <v>0</v>
      </c>
      <c r="I142" s="227"/>
      <c r="J142" s="226">
        <v>0</v>
      </c>
      <c r="K142" s="227"/>
      <c r="L142" s="226">
        <v>1250</v>
      </c>
      <c r="M142" s="227"/>
      <c r="N142" s="228">
        <v>2500</v>
      </c>
    </row>
    <row r="143" spans="1:14" ht="25.5" x14ac:dyDescent="0.25">
      <c r="A143" s="153"/>
      <c r="B143" s="192"/>
      <c r="C143" s="209" t="s">
        <v>331</v>
      </c>
      <c r="D143" s="209" t="s">
        <v>327</v>
      </c>
      <c r="E143" s="209" t="s">
        <v>328</v>
      </c>
      <c r="F143" s="210" t="s">
        <v>139</v>
      </c>
      <c r="G143" s="225"/>
      <c r="H143" s="226">
        <v>0</v>
      </c>
      <c r="I143" s="227"/>
      <c r="J143" s="226">
        <v>0</v>
      </c>
      <c r="K143" s="227"/>
      <c r="L143" s="226">
        <v>26897.47</v>
      </c>
      <c r="M143" s="227"/>
      <c r="N143" s="228">
        <v>53794.94</v>
      </c>
    </row>
    <row r="144" spans="1:14" ht="63.75" x14ac:dyDescent="0.25">
      <c r="A144" s="153"/>
      <c r="B144" s="192"/>
      <c r="C144" s="209" t="s">
        <v>332</v>
      </c>
      <c r="D144" s="209" t="s">
        <v>327</v>
      </c>
      <c r="E144" s="209" t="s">
        <v>328</v>
      </c>
      <c r="F144" s="210" t="s">
        <v>139</v>
      </c>
      <c r="G144" s="225"/>
      <c r="H144" s="226">
        <v>0</v>
      </c>
      <c r="I144" s="227"/>
      <c r="J144" s="226">
        <v>0</v>
      </c>
      <c r="K144" s="227"/>
      <c r="L144" s="226">
        <v>1769.61</v>
      </c>
      <c r="M144" s="227"/>
      <c r="N144" s="228">
        <v>3539.22</v>
      </c>
    </row>
    <row r="145" spans="1:14" ht="25.5" x14ac:dyDescent="0.25">
      <c r="A145" s="153"/>
      <c r="B145" s="192"/>
      <c r="C145" s="209" t="s">
        <v>333</v>
      </c>
      <c r="D145" s="209" t="s">
        <v>321</v>
      </c>
      <c r="E145" s="209" t="s">
        <v>322</v>
      </c>
      <c r="F145" s="210" t="s">
        <v>139</v>
      </c>
      <c r="G145" s="225"/>
      <c r="H145" s="226">
        <v>0</v>
      </c>
      <c r="I145" s="227"/>
      <c r="J145" s="226">
        <v>0</v>
      </c>
      <c r="K145" s="227"/>
      <c r="L145" s="226">
        <v>1550</v>
      </c>
      <c r="M145" s="227"/>
      <c r="N145" s="228">
        <v>3100</v>
      </c>
    </row>
    <row r="146" spans="1:14" ht="25.5" x14ac:dyDescent="0.25">
      <c r="A146" s="153"/>
      <c r="B146" s="192"/>
      <c r="C146" s="209" t="s">
        <v>334</v>
      </c>
      <c r="D146" s="209" t="s">
        <v>335</v>
      </c>
      <c r="E146" s="209" t="s">
        <v>336</v>
      </c>
      <c r="F146" s="210" t="s">
        <v>139</v>
      </c>
      <c r="G146" s="225"/>
      <c r="H146" s="226">
        <v>500</v>
      </c>
      <c r="I146" s="227"/>
      <c r="J146" s="226">
        <v>500</v>
      </c>
      <c r="K146" s="227"/>
      <c r="L146" s="226">
        <v>1500</v>
      </c>
      <c r="M146" s="227"/>
      <c r="N146" s="228">
        <v>2500</v>
      </c>
    </row>
    <row r="147" spans="1:14" ht="38.25" x14ac:dyDescent="0.25">
      <c r="A147" s="153"/>
      <c r="B147" s="192"/>
      <c r="C147" s="209" t="s">
        <v>337</v>
      </c>
      <c r="D147" s="209" t="s">
        <v>327</v>
      </c>
      <c r="E147" s="209" t="s">
        <v>328</v>
      </c>
      <c r="F147" s="210" t="s">
        <v>139</v>
      </c>
      <c r="G147" s="225"/>
      <c r="H147" s="226">
        <v>0</v>
      </c>
      <c r="I147" s="227"/>
      <c r="J147" s="226">
        <v>0</v>
      </c>
      <c r="K147" s="227"/>
      <c r="L147" s="226">
        <v>1500</v>
      </c>
      <c r="M147" s="227"/>
      <c r="N147" s="228">
        <v>3000</v>
      </c>
    </row>
    <row r="148" spans="1:14" ht="25.5" x14ac:dyDescent="0.25">
      <c r="A148" s="153"/>
      <c r="B148" s="192"/>
      <c r="C148" s="209" t="s">
        <v>338</v>
      </c>
      <c r="D148" s="209" t="s">
        <v>335</v>
      </c>
      <c r="E148" s="209" t="s">
        <v>336</v>
      </c>
      <c r="F148" s="210" t="s">
        <v>139</v>
      </c>
      <c r="G148" s="225"/>
      <c r="H148" s="226">
        <v>0</v>
      </c>
      <c r="I148" s="227"/>
      <c r="J148" s="226">
        <v>0</v>
      </c>
      <c r="K148" s="227"/>
      <c r="L148" s="226">
        <v>350</v>
      </c>
      <c r="M148" s="227"/>
      <c r="N148" s="228">
        <v>700</v>
      </c>
    </row>
    <row r="149" spans="1:14" ht="38.25" x14ac:dyDescent="0.25">
      <c r="A149" s="153"/>
      <c r="B149" s="192"/>
      <c r="C149" s="209" t="s">
        <v>339</v>
      </c>
      <c r="D149" s="209" t="s">
        <v>340</v>
      </c>
      <c r="E149" s="209" t="s">
        <v>341</v>
      </c>
      <c r="F149" s="210" t="s">
        <v>139</v>
      </c>
      <c r="G149" s="225"/>
      <c r="H149" s="226">
        <v>0</v>
      </c>
      <c r="I149" s="227"/>
      <c r="J149" s="226">
        <v>0</v>
      </c>
      <c r="K149" s="227"/>
      <c r="L149" s="226">
        <v>2500</v>
      </c>
      <c r="M149" s="227"/>
      <c r="N149" s="228">
        <v>5000</v>
      </c>
    </row>
    <row r="150" spans="1:14" ht="38.25" x14ac:dyDescent="0.25">
      <c r="A150" s="153"/>
      <c r="B150" s="192"/>
      <c r="C150" s="209" t="s">
        <v>342</v>
      </c>
      <c r="D150" s="209" t="s">
        <v>327</v>
      </c>
      <c r="E150" s="209" t="s">
        <v>140</v>
      </c>
      <c r="F150" s="210" t="s">
        <v>139</v>
      </c>
      <c r="G150" s="225"/>
      <c r="H150" s="226">
        <v>0</v>
      </c>
      <c r="I150" s="227"/>
      <c r="J150" s="226">
        <v>0</v>
      </c>
      <c r="K150" s="227"/>
      <c r="L150" s="226">
        <v>13056.2</v>
      </c>
      <c r="M150" s="227"/>
      <c r="N150" s="228">
        <v>26112.39</v>
      </c>
    </row>
    <row r="151" spans="1:14" ht="38.25" x14ac:dyDescent="0.25">
      <c r="A151" s="153"/>
      <c r="B151" s="192"/>
      <c r="C151" s="209" t="s">
        <v>343</v>
      </c>
      <c r="D151" s="209" t="s">
        <v>327</v>
      </c>
      <c r="E151" s="209" t="s">
        <v>328</v>
      </c>
      <c r="F151" s="210" t="s">
        <v>139</v>
      </c>
      <c r="G151" s="225"/>
      <c r="H151" s="226">
        <v>377.99</v>
      </c>
      <c r="I151" s="227"/>
      <c r="J151" s="226">
        <v>377.99</v>
      </c>
      <c r="K151" s="227"/>
      <c r="L151" s="226">
        <v>439</v>
      </c>
      <c r="M151" s="227"/>
      <c r="N151" s="228">
        <v>500</v>
      </c>
    </row>
    <row r="152" spans="1:14" ht="38.25" x14ac:dyDescent="0.25">
      <c r="A152" s="153"/>
      <c r="B152" s="192"/>
      <c r="C152" s="209" t="s">
        <v>344</v>
      </c>
      <c r="D152" s="209" t="s">
        <v>327</v>
      </c>
      <c r="E152" s="209" t="s">
        <v>328</v>
      </c>
      <c r="F152" s="210" t="s">
        <v>139</v>
      </c>
      <c r="G152" s="225"/>
      <c r="H152" s="226">
        <v>0</v>
      </c>
      <c r="I152" s="227"/>
      <c r="J152" s="226">
        <v>0</v>
      </c>
      <c r="K152" s="227"/>
      <c r="L152" s="226">
        <v>1920</v>
      </c>
      <c r="M152" s="227"/>
      <c r="N152" s="228">
        <v>3840</v>
      </c>
    </row>
    <row r="153" spans="1:14" ht="38.25" x14ac:dyDescent="0.25">
      <c r="A153" s="153"/>
      <c r="B153" s="192"/>
      <c r="C153" s="193" t="s">
        <v>345</v>
      </c>
      <c r="D153" s="193" t="s">
        <v>327</v>
      </c>
      <c r="E153" s="193" t="s">
        <v>140</v>
      </c>
      <c r="F153" s="197" t="s">
        <v>139</v>
      </c>
      <c r="G153" s="215"/>
      <c r="H153" s="219">
        <v>0</v>
      </c>
      <c r="I153" s="217"/>
      <c r="J153" s="219">
        <v>0</v>
      </c>
      <c r="K153" s="217"/>
      <c r="L153" s="219">
        <v>40048.449999999997</v>
      </c>
      <c r="M153" s="217"/>
      <c r="N153" s="221">
        <v>80096.899999999994</v>
      </c>
    </row>
    <row r="154" spans="1:14" x14ac:dyDescent="0.25">
      <c r="A154" s="153" t="s">
        <v>71</v>
      </c>
      <c r="B154" s="150" t="s">
        <v>70</v>
      </c>
      <c r="C154" s="194"/>
      <c r="D154" s="194"/>
      <c r="E154" s="194"/>
      <c r="F154" s="232"/>
      <c r="G154" s="83"/>
      <c r="H154" s="85"/>
      <c r="I154" s="85"/>
      <c r="J154" s="85"/>
      <c r="K154" s="85"/>
      <c r="L154" s="85"/>
      <c r="M154" s="85"/>
      <c r="N154" s="87"/>
    </row>
    <row r="155" spans="1:14" x14ac:dyDescent="0.25">
      <c r="A155" s="153" t="s">
        <v>72</v>
      </c>
      <c r="B155" s="150" t="s">
        <v>12</v>
      </c>
      <c r="C155" s="154"/>
      <c r="D155" s="154"/>
      <c r="E155" s="154"/>
      <c r="F155" s="167"/>
      <c r="G155" s="168"/>
      <c r="H155" s="169"/>
      <c r="I155" s="169"/>
      <c r="J155" s="169"/>
      <c r="K155" s="169"/>
      <c r="L155" s="169"/>
      <c r="M155" s="169"/>
      <c r="N155" s="170"/>
    </row>
    <row r="156" spans="1:14" x14ac:dyDescent="0.25">
      <c r="A156" s="153" t="s">
        <v>74</v>
      </c>
      <c r="B156" s="150" t="s">
        <v>73</v>
      </c>
      <c r="C156" s="196"/>
      <c r="D156" s="196"/>
      <c r="E156" s="196"/>
      <c r="F156" s="249"/>
      <c r="G156" s="168">
        <v>737.99</v>
      </c>
      <c r="H156" s="169">
        <v>0</v>
      </c>
      <c r="I156" s="169">
        <v>737.99</v>
      </c>
      <c r="J156" s="169">
        <v>0</v>
      </c>
      <c r="K156" s="169">
        <v>1716.24</v>
      </c>
      <c r="L156" s="169">
        <v>498.49</v>
      </c>
      <c r="M156" s="169">
        <v>2504.83</v>
      </c>
      <c r="N156" s="170">
        <v>950</v>
      </c>
    </row>
    <row r="157" spans="1:14" ht="38.25" x14ac:dyDescent="0.25">
      <c r="A157" s="153"/>
      <c r="B157" s="192"/>
      <c r="C157" s="195" t="s">
        <v>346</v>
      </c>
      <c r="D157" s="195" t="s">
        <v>347</v>
      </c>
      <c r="E157" s="195" t="s">
        <v>348</v>
      </c>
      <c r="F157" s="199" t="s">
        <v>188</v>
      </c>
      <c r="G157" s="168"/>
      <c r="H157" s="240">
        <v>0</v>
      </c>
      <c r="I157" s="169"/>
      <c r="J157" s="240">
        <v>0</v>
      </c>
      <c r="K157" s="169"/>
      <c r="L157" s="240">
        <v>498.49</v>
      </c>
      <c r="M157" s="169"/>
      <c r="N157" s="242">
        <v>950</v>
      </c>
    </row>
    <row r="158" spans="1:14" x14ac:dyDescent="0.25">
      <c r="A158" s="153" t="s">
        <v>76</v>
      </c>
      <c r="B158" s="150" t="s">
        <v>75</v>
      </c>
      <c r="C158" s="194"/>
      <c r="D158" s="194"/>
      <c r="E158" s="194"/>
      <c r="F158" s="232"/>
      <c r="G158" s="83"/>
      <c r="H158" s="85"/>
      <c r="I158" s="85"/>
      <c r="J158" s="85"/>
      <c r="K158" s="85"/>
      <c r="L158" s="85"/>
      <c r="M158" s="85"/>
      <c r="N158" s="87"/>
    </row>
    <row r="159" spans="1:14" x14ac:dyDescent="0.25">
      <c r="A159" s="153" t="s">
        <v>78</v>
      </c>
      <c r="B159" s="150" t="s">
        <v>77</v>
      </c>
      <c r="C159" s="196"/>
      <c r="D159" s="196"/>
      <c r="E159" s="196"/>
      <c r="F159" s="249"/>
      <c r="G159" s="83"/>
      <c r="H159" s="85">
        <f>SUM(H160:H166)</f>
        <v>26400</v>
      </c>
      <c r="I159" s="85">
        <v>11000</v>
      </c>
      <c r="J159" s="85">
        <f>SUM(J160:J166)</f>
        <v>45718.29</v>
      </c>
      <c r="K159" s="85">
        <v>68615.87</v>
      </c>
      <c r="L159" s="85">
        <f>SUM(L160:L166)</f>
        <v>104951.94</v>
      </c>
      <c r="M159" s="85">
        <v>68993.87</v>
      </c>
      <c r="N159" s="87">
        <f>SUM(N160:N166)</f>
        <v>164185.57</v>
      </c>
    </row>
    <row r="160" spans="1:14" ht="51" x14ac:dyDescent="0.25">
      <c r="A160" s="153"/>
      <c r="B160" s="192"/>
      <c r="C160" s="207" t="s">
        <v>349</v>
      </c>
      <c r="D160" s="207" t="s">
        <v>350</v>
      </c>
      <c r="E160" s="207" t="s">
        <v>351</v>
      </c>
      <c r="F160" s="208" t="s">
        <v>139</v>
      </c>
      <c r="G160" s="216"/>
      <c r="H160" s="223">
        <v>0</v>
      </c>
      <c r="I160" s="218"/>
      <c r="J160" s="223">
        <v>0</v>
      </c>
      <c r="K160" s="218"/>
      <c r="L160" s="223">
        <v>4395</v>
      </c>
      <c r="M160" s="218"/>
      <c r="N160" s="224">
        <v>8790</v>
      </c>
    </row>
    <row r="161" spans="1:14" ht="51" x14ac:dyDescent="0.25">
      <c r="A161" s="153"/>
      <c r="B161" s="192"/>
      <c r="C161" s="209" t="s">
        <v>352</v>
      </c>
      <c r="D161" s="209" t="s">
        <v>350</v>
      </c>
      <c r="E161" s="209" t="s">
        <v>351</v>
      </c>
      <c r="F161" s="210" t="s">
        <v>139</v>
      </c>
      <c r="G161" s="225"/>
      <c r="H161" s="226">
        <v>6400</v>
      </c>
      <c r="I161" s="227"/>
      <c r="J161" s="226">
        <v>6400</v>
      </c>
      <c r="K161" s="227"/>
      <c r="L161" s="226">
        <v>9755</v>
      </c>
      <c r="M161" s="227"/>
      <c r="N161" s="228">
        <v>13110</v>
      </c>
    </row>
    <row r="162" spans="1:14" ht="51" x14ac:dyDescent="0.25">
      <c r="A162" s="153"/>
      <c r="B162" s="192"/>
      <c r="C162" s="209" t="s">
        <v>353</v>
      </c>
      <c r="D162" s="209" t="s">
        <v>350</v>
      </c>
      <c r="E162" s="209" t="s">
        <v>351</v>
      </c>
      <c r="F162" s="210" t="s">
        <v>139</v>
      </c>
      <c r="G162" s="225"/>
      <c r="H162" s="226">
        <v>0</v>
      </c>
      <c r="I162" s="227"/>
      <c r="J162" s="226">
        <v>0</v>
      </c>
      <c r="K162" s="227"/>
      <c r="L162" s="226">
        <v>3515</v>
      </c>
      <c r="M162" s="227"/>
      <c r="N162" s="228">
        <v>7030</v>
      </c>
    </row>
    <row r="163" spans="1:14" ht="38.25" x14ac:dyDescent="0.25">
      <c r="A163" s="153"/>
      <c r="B163" s="192"/>
      <c r="C163" s="209" t="s">
        <v>354</v>
      </c>
      <c r="D163" s="209" t="s">
        <v>350</v>
      </c>
      <c r="E163" s="209" t="s">
        <v>351</v>
      </c>
      <c r="F163" s="210" t="s">
        <v>139</v>
      </c>
      <c r="G163" s="225"/>
      <c r="H163" s="226">
        <v>20000</v>
      </c>
      <c r="I163" s="227"/>
      <c r="J163" s="226">
        <v>20000</v>
      </c>
      <c r="K163" s="227"/>
      <c r="L163" s="226">
        <v>38998.44</v>
      </c>
      <c r="M163" s="227"/>
      <c r="N163" s="228">
        <v>57996.87</v>
      </c>
    </row>
    <row r="164" spans="1:14" ht="38.25" x14ac:dyDescent="0.25">
      <c r="A164" s="153"/>
      <c r="B164" s="192"/>
      <c r="C164" s="209" t="s">
        <v>355</v>
      </c>
      <c r="D164" s="209" t="s">
        <v>350</v>
      </c>
      <c r="E164" s="209" t="s">
        <v>351</v>
      </c>
      <c r="F164" s="210" t="s">
        <v>139</v>
      </c>
      <c r="G164" s="225"/>
      <c r="H164" s="226">
        <v>0</v>
      </c>
      <c r="I164" s="227"/>
      <c r="J164" s="226">
        <v>0</v>
      </c>
      <c r="K164" s="227"/>
      <c r="L164" s="226">
        <v>7445.35</v>
      </c>
      <c r="M164" s="227"/>
      <c r="N164" s="228">
        <v>14890.7</v>
      </c>
    </row>
    <row r="165" spans="1:14" ht="38.25" x14ac:dyDescent="0.25">
      <c r="A165" s="153"/>
      <c r="B165" s="192"/>
      <c r="C165" s="209" t="s">
        <v>356</v>
      </c>
      <c r="D165" s="209" t="s">
        <v>350</v>
      </c>
      <c r="E165" s="209" t="s">
        <v>351</v>
      </c>
      <c r="F165" s="210" t="s">
        <v>139</v>
      </c>
      <c r="G165" s="225"/>
      <c r="H165" s="226">
        <v>0</v>
      </c>
      <c r="I165" s="227"/>
      <c r="J165" s="226">
        <v>0</v>
      </c>
      <c r="K165" s="227"/>
      <c r="L165" s="226">
        <v>3075.5</v>
      </c>
      <c r="M165" s="227"/>
      <c r="N165" s="228">
        <v>6151</v>
      </c>
    </row>
    <row r="166" spans="1:14" ht="38.25" x14ac:dyDescent="0.25">
      <c r="A166" s="153"/>
      <c r="B166" s="192"/>
      <c r="C166" s="193" t="s">
        <v>357</v>
      </c>
      <c r="D166" s="193" t="s">
        <v>350</v>
      </c>
      <c r="E166" s="193" t="s">
        <v>351</v>
      </c>
      <c r="F166" s="197" t="s">
        <v>139</v>
      </c>
      <c r="G166" s="215"/>
      <c r="H166" s="219">
        <v>0</v>
      </c>
      <c r="I166" s="217"/>
      <c r="J166" s="219">
        <v>19318.29</v>
      </c>
      <c r="K166" s="217"/>
      <c r="L166" s="219">
        <v>37767.65</v>
      </c>
      <c r="M166" s="217"/>
      <c r="N166" s="221">
        <v>56217</v>
      </c>
    </row>
    <row r="167" spans="1:14" x14ac:dyDescent="0.25">
      <c r="A167" s="153" t="s">
        <v>80</v>
      </c>
      <c r="B167" s="150" t="s">
        <v>79</v>
      </c>
      <c r="C167" s="195"/>
      <c r="D167" s="195"/>
      <c r="E167" s="195"/>
      <c r="F167" s="234"/>
      <c r="G167" s="83">
        <v>2311.06</v>
      </c>
      <c r="H167" s="85">
        <f>SUM(H168:H170)</f>
        <v>3192.3</v>
      </c>
      <c r="I167" s="85">
        <v>5606.06</v>
      </c>
      <c r="J167" s="85">
        <f>SUM(J168:J170)</f>
        <v>5916.64</v>
      </c>
      <c r="K167" s="85">
        <v>5606.06</v>
      </c>
      <c r="L167" s="85">
        <f>SUM(L168:L170)</f>
        <v>6916.64</v>
      </c>
      <c r="M167" s="85">
        <v>7511.06</v>
      </c>
      <c r="N167" s="87">
        <f>SUM(N168:N170)</f>
        <v>13500</v>
      </c>
    </row>
    <row r="168" spans="1:14" ht="25.5" x14ac:dyDescent="0.25">
      <c r="A168" s="153"/>
      <c r="B168" s="192"/>
      <c r="C168" s="207" t="s">
        <v>358</v>
      </c>
      <c r="D168" s="207" t="s">
        <v>359</v>
      </c>
      <c r="E168" s="207" t="s">
        <v>140</v>
      </c>
      <c r="F168" s="208" t="s">
        <v>185</v>
      </c>
      <c r="G168" s="216"/>
      <c r="H168" s="223">
        <v>3192.3</v>
      </c>
      <c r="I168" s="218"/>
      <c r="J168" s="223">
        <v>5916.64</v>
      </c>
      <c r="K168" s="218"/>
      <c r="L168" s="223">
        <v>5916.64</v>
      </c>
      <c r="M168" s="218"/>
      <c r="N168" s="224">
        <v>9500</v>
      </c>
    </row>
    <row r="169" spans="1:14" ht="25.5" x14ac:dyDescent="0.25">
      <c r="A169" s="153"/>
      <c r="B169" s="192"/>
      <c r="C169" s="209" t="s">
        <v>360</v>
      </c>
      <c r="D169" s="209" t="s">
        <v>361</v>
      </c>
      <c r="E169" s="209" t="s">
        <v>362</v>
      </c>
      <c r="F169" s="210" t="s">
        <v>139</v>
      </c>
      <c r="G169" s="225"/>
      <c r="H169" s="226">
        <v>0</v>
      </c>
      <c r="I169" s="227"/>
      <c r="J169" s="226">
        <v>0</v>
      </c>
      <c r="K169" s="227"/>
      <c r="L169" s="226">
        <v>1000</v>
      </c>
      <c r="M169" s="227"/>
      <c r="N169" s="228">
        <v>2000</v>
      </c>
    </row>
    <row r="170" spans="1:14" ht="25.5" x14ac:dyDescent="0.25">
      <c r="A170" s="153"/>
      <c r="B170" s="192"/>
      <c r="C170" s="193" t="s">
        <v>363</v>
      </c>
      <c r="D170" s="193" t="s">
        <v>364</v>
      </c>
      <c r="E170" s="193" t="s">
        <v>365</v>
      </c>
      <c r="F170" s="197" t="s">
        <v>188</v>
      </c>
      <c r="G170" s="215"/>
      <c r="H170" s="219">
        <v>0</v>
      </c>
      <c r="I170" s="217"/>
      <c r="J170" s="219">
        <v>0</v>
      </c>
      <c r="K170" s="217"/>
      <c r="L170" s="219">
        <v>0</v>
      </c>
      <c r="M170" s="217"/>
      <c r="N170" s="221">
        <v>2000</v>
      </c>
    </row>
    <row r="171" spans="1:14" x14ac:dyDescent="0.25">
      <c r="A171" s="156" t="s">
        <v>62</v>
      </c>
      <c r="B171" s="158" t="s">
        <v>127</v>
      </c>
      <c r="C171" s="194"/>
      <c r="D171" s="194"/>
      <c r="E171" s="194"/>
      <c r="F171" s="232"/>
      <c r="G171" s="75">
        <f>SUM(G95:G167)</f>
        <v>14136.73</v>
      </c>
      <c r="H171" s="76">
        <f>SUM(H167,H159,H158,H156,H155,H154,H138,H109,H103,H95)</f>
        <v>40216</v>
      </c>
      <c r="I171" s="76">
        <f>SUM(I167,I159,I158,I156,I155,I154,I138,I109,I103,I95)</f>
        <v>49684.500000000007</v>
      </c>
      <c r="J171" s="76">
        <f>SUM(J167,J159,J158,J156,J155,J154,J138,J109,J103,J95)</f>
        <v>90449.449999999983</v>
      </c>
      <c r="K171" s="76">
        <f>SUM(K167,K159,K158,K156,K155,K154,K138,K109,K103,K95)</f>
        <v>132741.25</v>
      </c>
      <c r="L171" s="76">
        <f>SUM(L167,L159,L158,L156,L155,L154,L138,L109,L103,L95)</f>
        <v>292789.31</v>
      </c>
      <c r="M171" s="76">
        <f>SUM(M95:M167)</f>
        <v>248979.03999999998</v>
      </c>
      <c r="N171" s="77">
        <f>SUM(N167,N159,N158,N156,N155,N154,N138,N109,N103,N95)</f>
        <v>506425.41000000003</v>
      </c>
    </row>
    <row r="172" spans="1:14" x14ac:dyDescent="0.25">
      <c r="A172" s="153" t="s">
        <v>83</v>
      </c>
      <c r="B172" s="150" t="s">
        <v>82</v>
      </c>
      <c r="C172" s="154"/>
      <c r="D172" s="154"/>
      <c r="E172" s="154"/>
      <c r="F172" s="167"/>
      <c r="G172" s="71"/>
      <c r="H172" s="73"/>
      <c r="I172" s="85"/>
      <c r="J172" s="85"/>
      <c r="K172" s="85"/>
      <c r="L172" s="85"/>
      <c r="M172" s="85"/>
      <c r="N172" s="171"/>
    </row>
    <row r="173" spans="1:14" x14ac:dyDescent="0.25">
      <c r="A173" s="153" t="s">
        <v>85</v>
      </c>
      <c r="B173" s="150" t="s">
        <v>84</v>
      </c>
      <c r="C173" s="196"/>
      <c r="D173" s="196"/>
      <c r="E173" s="196"/>
      <c r="F173" s="249"/>
      <c r="G173" s="168">
        <v>30</v>
      </c>
      <c r="H173" s="169">
        <f>SUM(H174:H177)</f>
        <v>10000</v>
      </c>
      <c r="I173" s="169">
        <v>60054</v>
      </c>
      <c r="J173" s="169">
        <f>SUM(J174:J177)</f>
        <v>20000</v>
      </c>
      <c r="K173" s="169">
        <v>60054</v>
      </c>
      <c r="L173" s="169">
        <f>SUM(L174:L177)</f>
        <v>20000</v>
      </c>
      <c r="M173" s="169">
        <v>60054</v>
      </c>
      <c r="N173" s="170">
        <f>SUM(N174:N177)</f>
        <v>37547.949999999997</v>
      </c>
    </row>
    <row r="174" spans="1:14" ht="38.25" x14ac:dyDescent="0.25">
      <c r="A174" s="153"/>
      <c r="B174" s="192"/>
      <c r="C174" s="207" t="s">
        <v>366</v>
      </c>
      <c r="D174" s="207" t="s">
        <v>367</v>
      </c>
      <c r="E174" s="207" t="s">
        <v>140</v>
      </c>
      <c r="F174" s="208" t="s">
        <v>188</v>
      </c>
      <c r="G174" s="236"/>
      <c r="H174" s="243">
        <v>0</v>
      </c>
      <c r="I174" s="238"/>
      <c r="J174" s="243">
        <v>0</v>
      </c>
      <c r="K174" s="238"/>
      <c r="L174" s="243">
        <v>0</v>
      </c>
      <c r="M174" s="238"/>
      <c r="N174" s="244">
        <v>10000</v>
      </c>
    </row>
    <row r="175" spans="1:14" ht="38.25" x14ac:dyDescent="0.25">
      <c r="A175" s="153"/>
      <c r="B175" s="192"/>
      <c r="C175" s="209" t="s">
        <v>368</v>
      </c>
      <c r="D175" s="209" t="s">
        <v>367</v>
      </c>
      <c r="E175" s="209" t="s">
        <v>140</v>
      </c>
      <c r="F175" s="210" t="s">
        <v>188</v>
      </c>
      <c r="G175" s="245"/>
      <c r="H175" s="246">
        <v>10000</v>
      </c>
      <c r="I175" s="247"/>
      <c r="J175" s="246">
        <v>10000</v>
      </c>
      <c r="K175" s="247"/>
      <c r="L175" s="246">
        <v>10000</v>
      </c>
      <c r="M175" s="247"/>
      <c r="N175" s="248">
        <v>10000</v>
      </c>
    </row>
    <row r="176" spans="1:14" ht="25.5" x14ac:dyDescent="0.25">
      <c r="A176" s="153"/>
      <c r="B176" s="192"/>
      <c r="C176" s="209" t="s">
        <v>369</v>
      </c>
      <c r="D176" s="209" t="s">
        <v>370</v>
      </c>
      <c r="E176" s="209" t="s">
        <v>371</v>
      </c>
      <c r="F176" s="210" t="s">
        <v>188</v>
      </c>
      <c r="G176" s="245"/>
      <c r="H176" s="246">
        <v>0</v>
      </c>
      <c r="I176" s="247"/>
      <c r="J176" s="246">
        <v>0</v>
      </c>
      <c r="K176" s="247"/>
      <c r="L176" s="246">
        <v>0</v>
      </c>
      <c r="M176" s="247"/>
      <c r="N176" s="248">
        <v>7547.95</v>
      </c>
    </row>
    <row r="177" spans="1:14" ht="38.25" x14ac:dyDescent="0.25">
      <c r="A177" s="153"/>
      <c r="B177" s="192"/>
      <c r="C177" s="193" t="s">
        <v>372</v>
      </c>
      <c r="D177" s="193" t="s">
        <v>367</v>
      </c>
      <c r="E177" s="193" t="s">
        <v>373</v>
      </c>
      <c r="F177" s="197" t="s">
        <v>188</v>
      </c>
      <c r="G177" s="235"/>
      <c r="H177" s="239">
        <v>0</v>
      </c>
      <c r="I177" s="237"/>
      <c r="J177" s="239">
        <v>10000</v>
      </c>
      <c r="K177" s="237"/>
      <c r="L177" s="239">
        <v>10000</v>
      </c>
      <c r="M177" s="237"/>
      <c r="N177" s="241">
        <v>10000</v>
      </c>
    </row>
    <row r="178" spans="1:14" x14ac:dyDescent="0.25">
      <c r="A178" s="153" t="s">
        <v>86</v>
      </c>
      <c r="B178" s="150" t="s">
        <v>0</v>
      </c>
      <c r="C178" s="195"/>
      <c r="D178" s="195"/>
      <c r="E178" s="195"/>
      <c r="F178" s="234"/>
      <c r="G178" s="83">
        <v>70200</v>
      </c>
      <c r="H178" s="85">
        <f>SUM(H179:H183)</f>
        <v>0</v>
      </c>
      <c r="I178" s="85">
        <v>80200</v>
      </c>
      <c r="J178" s="85">
        <f>SUM(J179:J183)</f>
        <v>0</v>
      </c>
      <c r="K178" s="85">
        <v>90200</v>
      </c>
      <c r="L178" s="85">
        <f>SUM(L179:L183)</f>
        <v>0</v>
      </c>
      <c r="M178" s="85">
        <v>162639.91</v>
      </c>
      <c r="N178" s="87">
        <f>SUM(N179:N183)</f>
        <v>263351.16000000003</v>
      </c>
    </row>
    <row r="179" spans="1:14" ht="25.5" x14ac:dyDescent="0.25">
      <c r="A179" s="153"/>
      <c r="B179" s="192"/>
      <c r="C179" s="207" t="s">
        <v>374</v>
      </c>
      <c r="D179" s="207" t="s">
        <v>375</v>
      </c>
      <c r="E179" s="207" t="s">
        <v>376</v>
      </c>
      <c r="F179" s="208" t="s">
        <v>188</v>
      </c>
      <c r="G179" s="216"/>
      <c r="H179" s="223">
        <v>0</v>
      </c>
      <c r="I179" s="218"/>
      <c r="J179" s="223">
        <v>0</v>
      </c>
      <c r="K179" s="218"/>
      <c r="L179" s="223">
        <v>0</v>
      </c>
      <c r="M179" s="218"/>
      <c r="N179" s="224">
        <v>10780.84</v>
      </c>
    </row>
    <row r="180" spans="1:14" ht="25.5" x14ac:dyDescent="0.25">
      <c r="A180" s="153"/>
      <c r="B180" s="192"/>
      <c r="C180" s="209" t="s">
        <v>377</v>
      </c>
      <c r="D180" s="209" t="s">
        <v>375</v>
      </c>
      <c r="E180" s="209" t="s">
        <v>376</v>
      </c>
      <c r="F180" s="210" t="s">
        <v>188</v>
      </c>
      <c r="G180" s="225"/>
      <c r="H180" s="226">
        <v>0</v>
      </c>
      <c r="I180" s="227"/>
      <c r="J180" s="226">
        <v>0</v>
      </c>
      <c r="K180" s="227"/>
      <c r="L180" s="226">
        <v>0</v>
      </c>
      <c r="M180" s="227"/>
      <c r="N180" s="228">
        <v>33116.449999999997</v>
      </c>
    </row>
    <row r="181" spans="1:14" ht="25.5" x14ac:dyDescent="0.25">
      <c r="A181" s="153"/>
      <c r="B181" s="192"/>
      <c r="C181" s="209" t="s">
        <v>378</v>
      </c>
      <c r="D181" s="209" t="s">
        <v>375</v>
      </c>
      <c r="E181" s="209" t="s">
        <v>376</v>
      </c>
      <c r="F181" s="210" t="s">
        <v>188</v>
      </c>
      <c r="G181" s="225"/>
      <c r="H181" s="226">
        <v>0</v>
      </c>
      <c r="I181" s="227"/>
      <c r="J181" s="226">
        <v>0</v>
      </c>
      <c r="K181" s="227"/>
      <c r="L181" s="226">
        <v>0</v>
      </c>
      <c r="M181" s="227"/>
      <c r="N181" s="228">
        <v>11460.69</v>
      </c>
    </row>
    <row r="182" spans="1:14" ht="25.5" x14ac:dyDescent="0.25">
      <c r="A182" s="153"/>
      <c r="B182" s="192"/>
      <c r="C182" s="209" t="s">
        <v>379</v>
      </c>
      <c r="D182" s="209" t="s">
        <v>375</v>
      </c>
      <c r="E182" s="209" t="s">
        <v>376</v>
      </c>
      <c r="F182" s="210" t="s">
        <v>188</v>
      </c>
      <c r="G182" s="225"/>
      <c r="H182" s="226">
        <v>0</v>
      </c>
      <c r="I182" s="227"/>
      <c r="J182" s="226">
        <v>0</v>
      </c>
      <c r="K182" s="227"/>
      <c r="L182" s="226">
        <v>0</v>
      </c>
      <c r="M182" s="227"/>
      <c r="N182" s="228">
        <v>95377.08</v>
      </c>
    </row>
    <row r="183" spans="1:14" ht="25.5" x14ac:dyDescent="0.25">
      <c r="A183" s="153"/>
      <c r="B183" s="192"/>
      <c r="C183" s="193" t="s">
        <v>380</v>
      </c>
      <c r="D183" s="193" t="s">
        <v>375</v>
      </c>
      <c r="E183" s="193" t="s">
        <v>376</v>
      </c>
      <c r="F183" s="197" t="s">
        <v>188</v>
      </c>
      <c r="G183" s="215"/>
      <c r="H183" s="219">
        <v>0</v>
      </c>
      <c r="I183" s="217"/>
      <c r="J183" s="219">
        <v>0</v>
      </c>
      <c r="K183" s="217"/>
      <c r="L183" s="219">
        <v>0</v>
      </c>
      <c r="M183" s="217"/>
      <c r="N183" s="221">
        <v>112616.1</v>
      </c>
    </row>
    <row r="184" spans="1:14" x14ac:dyDescent="0.25">
      <c r="A184" s="153" t="s">
        <v>87</v>
      </c>
      <c r="B184" s="150" t="s">
        <v>1</v>
      </c>
      <c r="C184" s="194"/>
      <c r="D184" s="194"/>
      <c r="E184" s="194"/>
      <c r="F184" s="232"/>
      <c r="G184" s="83"/>
      <c r="H184" s="85"/>
      <c r="I184" s="85"/>
      <c r="J184" s="85"/>
      <c r="K184" s="85"/>
      <c r="L184" s="85"/>
      <c r="M184" s="85"/>
      <c r="N184" s="87"/>
    </row>
    <row r="185" spans="1:14" x14ac:dyDescent="0.25">
      <c r="A185" s="153" t="s">
        <v>89</v>
      </c>
      <c r="B185" s="150" t="s">
        <v>88</v>
      </c>
      <c r="C185" s="154"/>
      <c r="D185" s="154"/>
      <c r="E185" s="154"/>
      <c r="F185" s="167"/>
      <c r="G185" s="172"/>
      <c r="H185" s="173"/>
      <c r="I185" s="173"/>
      <c r="J185" s="173"/>
      <c r="K185" s="173"/>
      <c r="L185" s="173"/>
      <c r="M185" s="173"/>
      <c r="N185" s="174"/>
    </row>
    <row r="186" spans="1:14" x14ac:dyDescent="0.25">
      <c r="A186" s="156" t="s">
        <v>81</v>
      </c>
      <c r="B186" s="158" t="s">
        <v>126</v>
      </c>
      <c r="C186" s="154"/>
      <c r="D186" s="154"/>
      <c r="E186" s="154"/>
      <c r="F186" s="167"/>
      <c r="G186" s="75">
        <f>SUM(G172:G185)</f>
        <v>70230</v>
      </c>
      <c r="H186" s="76">
        <f>SUM(H185,H184,H178,H173,H172)</f>
        <v>10000</v>
      </c>
      <c r="I186" s="76">
        <f>SUM(I172:I185)</f>
        <v>140254</v>
      </c>
      <c r="J186" s="76">
        <f>SUM(J185,J184,J178,J173,J172)</f>
        <v>20000</v>
      </c>
      <c r="K186" s="76">
        <f>SUM(K172:K185)</f>
        <v>150254</v>
      </c>
      <c r="L186" s="76">
        <f>SUM(L185,L184,L178,L173,L172)</f>
        <v>20000</v>
      </c>
      <c r="M186" s="76">
        <f>SUM(M172:M185)</f>
        <v>222693.91</v>
      </c>
      <c r="N186" s="77">
        <f>SUM(N185,N184,N178,N173,N172)</f>
        <v>300899.11000000004</v>
      </c>
    </row>
    <row r="187" spans="1:14" x14ac:dyDescent="0.25">
      <c r="A187" s="153" t="s">
        <v>92</v>
      </c>
      <c r="B187" s="150" t="s">
        <v>91</v>
      </c>
      <c r="C187" s="154"/>
      <c r="D187" s="154"/>
      <c r="E187" s="154"/>
      <c r="F187" s="167"/>
      <c r="G187" s="83"/>
      <c r="H187" s="85"/>
      <c r="I187" s="85"/>
      <c r="J187" s="85"/>
      <c r="K187" s="85"/>
      <c r="L187" s="85"/>
      <c r="M187" s="85"/>
      <c r="N187" s="87"/>
    </row>
    <row r="188" spans="1:14" x14ac:dyDescent="0.25">
      <c r="A188" s="153" t="s">
        <v>94</v>
      </c>
      <c r="B188" s="150" t="s">
        <v>93</v>
      </c>
      <c r="C188" s="154"/>
      <c r="D188" s="154"/>
      <c r="E188" s="154"/>
      <c r="F188" s="167"/>
      <c r="G188" s="83"/>
      <c r="H188" s="85"/>
      <c r="I188" s="85"/>
      <c r="J188" s="85"/>
      <c r="K188" s="85"/>
      <c r="L188" s="85"/>
      <c r="M188" s="85"/>
      <c r="N188" s="87"/>
    </row>
    <row r="189" spans="1:14" x14ac:dyDescent="0.25">
      <c r="A189" s="153" t="s">
        <v>96</v>
      </c>
      <c r="B189" s="150" t="s">
        <v>95</v>
      </c>
      <c r="C189" s="154"/>
      <c r="D189" s="154"/>
      <c r="E189" s="154"/>
      <c r="F189" s="167"/>
      <c r="G189" s="83"/>
      <c r="H189" s="85"/>
      <c r="I189" s="85"/>
      <c r="J189" s="85"/>
      <c r="K189" s="85"/>
      <c r="L189" s="85"/>
      <c r="M189" s="85"/>
      <c r="N189" s="87"/>
    </row>
    <row r="190" spans="1:14" x14ac:dyDescent="0.25">
      <c r="A190" s="153" t="s">
        <v>98</v>
      </c>
      <c r="B190" s="150" t="s">
        <v>97</v>
      </c>
      <c r="C190" s="154"/>
      <c r="D190" s="154"/>
      <c r="E190" s="154"/>
      <c r="F190" s="167"/>
      <c r="G190" s="83"/>
      <c r="H190" s="85"/>
      <c r="I190" s="85"/>
      <c r="J190" s="85"/>
      <c r="K190" s="85"/>
      <c r="L190" s="85"/>
      <c r="M190" s="85"/>
      <c r="N190" s="87"/>
    </row>
    <row r="191" spans="1:14" x14ac:dyDescent="0.25">
      <c r="A191" s="156" t="s">
        <v>90</v>
      </c>
      <c r="B191" s="158" t="s">
        <v>125</v>
      </c>
      <c r="C191" s="154"/>
      <c r="D191" s="154"/>
      <c r="E191" s="154"/>
      <c r="F191" s="167"/>
      <c r="G191" s="75">
        <f>SUM(G187:G190)</f>
        <v>0</v>
      </c>
      <c r="H191" s="175">
        <f>SUM(H190,H189,H188,H187)</f>
        <v>0</v>
      </c>
      <c r="I191" s="175">
        <f>SUM(I187:I190)</f>
        <v>0</v>
      </c>
      <c r="J191" s="175">
        <f>SUM(J190,J189,J188,J187)</f>
        <v>0</v>
      </c>
      <c r="K191" s="175">
        <f>SUM(K187:K190)</f>
        <v>0</v>
      </c>
      <c r="L191" s="175">
        <f>SUM(L190,L189,L188,L187)</f>
        <v>0</v>
      </c>
      <c r="M191" s="175">
        <f>SUM(M187:M190)</f>
        <v>0</v>
      </c>
      <c r="N191" s="176">
        <f>SUM(N190,N189,N188,N187)</f>
        <v>0</v>
      </c>
    </row>
    <row r="192" spans="1:14" x14ac:dyDescent="0.25">
      <c r="A192" s="153" t="s">
        <v>101</v>
      </c>
      <c r="B192" s="150" t="s">
        <v>100</v>
      </c>
      <c r="C192" s="154"/>
      <c r="D192" s="154"/>
      <c r="E192" s="154"/>
      <c r="F192" s="167"/>
      <c r="G192" s="83"/>
      <c r="H192" s="85"/>
      <c r="I192" s="85"/>
      <c r="J192" s="85"/>
      <c r="K192" s="85"/>
      <c r="L192" s="85"/>
      <c r="M192" s="85"/>
      <c r="N192" s="87"/>
    </row>
    <row r="193" spans="1:14" x14ac:dyDescent="0.25">
      <c r="A193" s="153" t="s">
        <v>103</v>
      </c>
      <c r="B193" s="150" t="s">
        <v>102</v>
      </c>
      <c r="C193" s="154"/>
      <c r="D193" s="154"/>
      <c r="E193" s="154"/>
      <c r="F193" s="167"/>
      <c r="G193" s="83"/>
      <c r="H193" s="85"/>
      <c r="I193" s="85"/>
      <c r="J193" s="85"/>
      <c r="K193" s="85"/>
      <c r="L193" s="85"/>
      <c r="M193" s="85"/>
      <c r="N193" s="87"/>
    </row>
    <row r="194" spans="1:14" x14ac:dyDescent="0.25">
      <c r="A194" s="153" t="s">
        <v>105</v>
      </c>
      <c r="B194" s="150" t="s">
        <v>104</v>
      </c>
      <c r="C194" s="196"/>
      <c r="D194" s="196"/>
      <c r="E194" s="196"/>
      <c r="F194" s="249"/>
      <c r="G194" s="83">
        <v>2230.02</v>
      </c>
      <c r="H194" s="85">
        <v>0</v>
      </c>
      <c r="I194" s="85">
        <v>2230.02</v>
      </c>
      <c r="J194" s="85">
        <v>0</v>
      </c>
      <c r="K194" s="85">
        <v>10934.69</v>
      </c>
      <c r="L194" s="85">
        <v>2469.52</v>
      </c>
      <c r="M194" s="85">
        <v>19829.02</v>
      </c>
      <c r="N194" s="87">
        <v>4991</v>
      </c>
    </row>
    <row r="195" spans="1:14" ht="38.25" x14ac:dyDescent="0.25">
      <c r="A195" s="153"/>
      <c r="B195" s="192"/>
      <c r="C195" s="195" t="s">
        <v>381</v>
      </c>
      <c r="D195" s="195" t="s">
        <v>382</v>
      </c>
      <c r="E195" s="195" t="s">
        <v>383</v>
      </c>
      <c r="F195" s="199" t="s">
        <v>188</v>
      </c>
      <c r="G195" s="83"/>
      <c r="H195" s="220">
        <v>0</v>
      </c>
      <c r="I195" s="85"/>
      <c r="J195" s="220">
        <v>0</v>
      </c>
      <c r="K195" s="85"/>
      <c r="L195" s="220">
        <v>2469.52</v>
      </c>
      <c r="M195" s="85"/>
      <c r="N195" s="222">
        <v>4991</v>
      </c>
    </row>
    <row r="196" spans="1:14" x14ac:dyDescent="0.25">
      <c r="A196" s="153" t="s">
        <v>107</v>
      </c>
      <c r="B196" s="150" t="s">
        <v>106</v>
      </c>
      <c r="C196" s="194"/>
      <c r="D196" s="194"/>
      <c r="E196" s="194"/>
      <c r="F196" s="232"/>
      <c r="G196" s="83"/>
      <c r="H196" s="85"/>
      <c r="I196" s="85"/>
      <c r="J196" s="85"/>
      <c r="K196" s="85"/>
      <c r="L196" s="85"/>
      <c r="M196" s="85"/>
      <c r="N196" s="87"/>
    </row>
    <row r="197" spans="1:14" x14ac:dyDescent="0.25">
      <c r="A197" s="153" t="s">
        <v>109</v>
      </c>
      <c r="B197" s="150" t="s">
        <v>108</v>
      </c>
      <c r="C197" s="154"/>
      <c r="D197" s="154"/>
      <c r="E197" s="154"/>
      <c r="F197" s="167"/>
      <c r="G197" s="83"/>
      <c r="H197" s="85"/>
      <c r="I197" s="85"/>
      <c r="J197" s="85"/>
      <c r="K197" s="85"/>
      <c r="L197" s="85"/>
      <c r="M197" s="85"/>
      <c r="N197" s="87"/>
    </row>
    <row r="198" spans="1:14" x14ac:dyDescent="0.25">
      <c r="A198" s="156" t="s">
        <v>99</v>
      </c>
      <c r="B198" s="158" t="s">
        <v>124</v>
      </c>
      <c r="C198" s="154"/>
      <c r="D198" s="154"/>
      <c r="E198" s="154"/>
      <c r="F198" s="167"/>
      <c r="G198" s="177">
        <f>SUM(G192:G197)</f>
        <v>2230.02</v>
      </c>
      <c r="H198" s="175">
        <f>SUM(H197,H196,H194,H193,H192)</f>
        <v>0</v>
      </c>
      <c r="I198" s="175">
        <f>SUM(I192:I197)</f>
        <v>2230.02</v>
      </c>
      <c r="J198" s="175">
        <f>SUM(J197,J196,J194,J193,J192)</f>
        <v>0</v>
      </c>
      <c r="K198" s="175">
        <f>SUM(K197,K196,K194,K193,K192)</f>
        <v>10934.69</v>
      </c>
      <c r="L198" s="175">
        <f>SUM(L197,L196,L194,L193,L192)</f>
        <v>2469.52</v>
      </c>
      <c r="M198" s="175">
        <f>SUM(M197,M196,M194,M193,M192)</f>
        <v>19829.02</v>
      </c>
      <c r="N198" s="176">
        <f>SUM(N197,N196,N194,N193,N192)</f>
        <v>4991</v>
      </c>
    </row>
    <row r="199" spans="1:14" x14ac:dyDescent="0.25">
      <c r="A199" s="153" t="s">
        <v>168</v>
      </c>
      <c r="B199" s="178" t="s">
        <v>175</v>
      </c>
      <c r="C199" s="179"/>
      <c r="D199" s="179"/>
      <c r="E199" s="179"/>
      <c r="F199" s="180"/>
      <c r="G199" s="83"/>
      <c r="H199" s="85"/>
      <c r="I199" s="85"/>
      <c r="J199" s="85"/>
      <c r="K199" s="85"/>
      <c r="L199" s="85"/>
      <c r="M199" s="85"/>
      <c r="N199" s="87"/>
    </row>
    <row r="200" spans="1:14" ht="30" x14ac:dyDescent="0.25">
      <c r="A200" s="156" t="s">
        <v>176</v>
      </c>
      <c r="B200" s="181" t="s">
        <v>128</v>
      </c>
      <c r="C200" s="179"/>
      <c r="D200" s="179"/>
      <c r="E200" s="179"/>
      <c r="F200" s="180"/>
      <c r="G200" s="182">
        <f t="shared" ref="G200:N200" si="8">G199</f>
        <v>0</v>
      </c>
      <c r="H200" s="183">
        <f t="shared" si="8"/>
        <v>0</v>
      </c>
      <c r="I200" s="183">
        <f t="shared" si="8"/>
        <v>0</v>
      </c>
      <c r="J200" s="183">
        <f t="shared" si="8"/>
        <v>0</v>
      </c>
      <c r="K200" s="183">
        <f t="shared" si="8"/>
        <v>0</v>
      </c>
      <c r="L200" s="183">
        <f t="shared" si="8"/>
        <v>0</v>
      </c>
      <c r="M200" s="183">
        <f t="shared" si="8"/>
        <v>0</v>
      </c>
      <c r="N200" s="184">
        <f t="shared" si="8"/>
        <v>0</v>
      </c>
    </row>
    <row r="201" spans="1:14" x14ac:dyDescent="0.25">
      <c r="A201" s="153" t="s">
        <v>112</v>
      </c>
      <c r="B201" s="150" t="s">
        <v>111</v>
      </c>
      <c r="C201" s="196"/>
      <c r="D201" s="196"/>
      <c r="E201" s="196"/>
      <c r="F201" s="249"/>
      <c r="G201" s="83">
        <v>1002.11</v>
      </c>
      <c r="H201" s="85">
        <f>SUM(H202:H209)</f>
        <v>2982.4300000000003</v>
      </c>
      <c r="I201" s="85">
        <v>13239.92</v>
      </c>
      <c r="J201" s="85">
        <f>SUM(J202:J209)</f>
        <v>7531.84</v>
      </c>
      <c r="K201" s="85">
        <v>14391.31</v>
      </c>
      <c r="L201" s="85">
        <f>SUM(L202:L209)</f>
        <v>58066.41</v>
      </c>
      <c r="M201" s="85">
        <v>17391.18</v>
      </c>
      <c r="N201" s="87">
        <f>SUM(N202:N209)</f>
        <v>113029.54000000001</v>
      </c>
    </row>
    <row r="202" spans="1:14" ht="38.25" x14ac:dyDescent="0.25">
      <c r="A202" s="153"/>
      <c r="B202" s="192"/>
      <c r="C202" s="207" t="s">
        <v>384</v>
      </c>
      <c r="D202" s="207" t="s">
        <v>385</v>
      </c>
      <c r="E202" s="207" t="s">
        <v>386</v>
      </c>
      <c r="F202" s="208" t="s">
        <v>232</v>
      </c>
      <c r="G202" s="216"/>
      <c r="H202" s="223">
        <v>0</v>
      </c>
      <c r="I202" s="218"/>
      <c r="J202" s="223">
        <v>0</v>
      </c>
      <c r="K202" s="218"/>
      <c r="L202" s="223">
        <v>4285.71</v>
      </c>
      <c r="M202" s="218"/>
      <c r="N202" s="224">
        <v>10000</v>
      </c>
    </row>
    <row r="203" spans="1:14" ht="38.25" x14ac:dyDescent="0.25">
      <c r="A203" s="153"/>
      <c r="B203" s="192"/>
      <c r="C203" s="209" t="s">
        <v>387</v>
      </c>
      <c r="D203" s="209" t="s">
        <v>388</v>
      </c>
      <c r="E203" s="209" t="s">
        <v>389</v>
      </c>
      <c r="F203" s="210" t="s">
        <v>139</v>
      </c>
      <c r="G203" s="225"/>
      <c r="H203" s="226">
        <v>2604.44</v>
      </c>
      <c r="I203" s="227"/>
      <c r="J203" s="226">
        <v>6553.85</v>
      </c>
      <c r="K203" s="227"/>
      <c r="L203" s="226">
        <v>28791.7</v>
      </c>
      <c r="M203" s="227"/>
      <c r="N203" s="228">
        <v>51029.54</v>
      </c>
    </row>
    <row r="204" spans="1:14" ht="38.25" x14ac:dyDescent="0.25">
      <c r="A204" s="153"/>
      <c r="B204" s="192"/>
      <c r="C204" s="209" t="s">
        <v>390</v>
      </c>
      <c r="D204" s="209" t="s">
        <v>391</v>
      </c>
      <c r="E204" s="209" t="s">
        <v>392</v>
      </c>
      <c r="F204" s="210" t="s">
        <v>232</v>
      </c>
      <c r="G204" s="225"/>
      <c r="H204" s="226">
        <v>0</v>
      </c>
      <c r="I204" s="227"/>
      <c r="J204" s="226">
        <v>0</v>
      </c>
      <c r="K204" s="227"/>
      <c r="L204" s="226">
        <v>8571.43</v>
      </c>
      <c r="M204" s="227"/>
      <c r="N204" s="228">
        <v>20000</v>
      </c>
    </row>
    <row r="205" spans="1:14" ht="38.25" x14ac:dyDescent="0.25">
      <c r="A205" s="153"/>
      <c r="B205" s="192"/>
      <c r="C205" s="209" t="s">
        <v>393</v>
      </c>
      <c r="D205" s="209" t="s">
        <v>394</v>
      </c>
      <c r="E205" s="209" t="s">
        <v>395</v>
      </c>
      <c r="F205" s="210" t="s">
        <v>139</v>
      </c>
      <c r="G205" s="225"/>
      <c r="H205" s="226">
        <v>0</v>
      </c>
      <c r="I205" s="227"/>
      <c r="J205" s="226">
        <v>600</v>
      </c>
      <c r="K205" s="227"/>
      <c r="L205" s="226">
        <v>10300</v>
      </c>
      <c r="M205" s="227"/>
      <c r="N205" s="228">
        <v>20000</v>
      </c>
    </row>
    <row r="206" spans="1:14" ht="38.25" x14ac:dyDescent="0.25">
      <c r="A206" s="153"/>
      <c r="B206" s="192"/>
      <c r="C206" s="209" t="s">
        <v>396</v>
      </c>
      <c r="D206" s="209" t="s">
        <v>397</v>
      </c>
      <c r="E206" s="209" t="s">
        <v>398</v>
      </c>
      <c r="F206" s="210" t="s">
        <v>232</v>
      </c>
      <c r="G206" s="225"/>
      <c r="H206" s="226">
        <v>0</v>
      </c>
      <c r="I206" s="227"/>
      <c r="J206" s="226">
        <v>0</v>
      </c>
      <c r="K206" s="227"/>
      <c r="L206" s="226">
        <v>428.57</v>
      </c>
      <c r="M206" s="227"/>
      <c r="N206" s="228">
        <v>1000</v>
      </c>
    </row>
    <row r="207" spans="1:14" ht="25.5" x14ac:dyDescent="0.25">
      <c r="A207" s="153"/>
      <c r="B207" s="192"/>
      <c r="C207" s="209" t="s">
        <v>399</v>
      </c>
      <c r="D207" s="209" t="s">
        <v>400</v>
      </c>
      <c r="E207" s="209" t="s">
        <v>401</v>
      </c>
      <c r="F207" s="210" t="s">
        <v>139</v>
      </c>
      <c r="G207" s="225"/>
      <c r="H207" s="226">
        <v>377.99</v>
      </c>
      <c r="I207" s="227"/>
      <c r="J207" s="226">
        <v>377.99</v>
      </c>
      <c r="K207" s="227"/>
      <c r="L207" s="226">
        <v>2689</v>
      </c>
      <c r="M207" s="227"/>
      <c r="N207" s="228">
        <v>5000</v>
      </c>
    </row>
    <row r="208" spans="1:14" ht="25.5" x14ac:dyDescent="0.25">
      <c r="A208" s="153"/>
      <c r="B208" s="192"/>
      <c r="C208" s="209" t="s">
        <v>402</v>
      </c>
      <c r="D208" s="209" t="s">
        <v>403</v>
      </c>
      <c r="E208" s="209" t="s">
        <v>404</v>
      </c>
      <c r="F208" s="210" t="s">
        <v>139</v>
      </c>
      <c r="G208" s="225"/>
      <c r="H208" s="226">
        <v>0</v>
      </c>
      <c r="I208" s="227"/>
      <c r="J208" s="226">
        <v>0</v>
      </c>
      <c r="K208" s="227"/>
      <c r="L208" s="226">
        <v>2500</v>
      </c>
      <c r="M208" s="227"/>
      <c r="N208" s="228">
        <v>5000</v>
      </c>
    </row>
    <row r="209" spans="1:14" ht="25.5" x14ac:dyDescent="0.25">
      <c r="A209" s="153"/>
      <c r="B209" s="192"/>
      <c r="C209" s="193" t="s">
        <v>405</v>
      </c>
      <c r="D209" s="193" t="s">
        <v>403</v>
      </c>
      <c r="E209" s="193" t="s">
        <v>404</v>
      </c>
      <c r="F209" s="197" t="s">
        <v>139</v>
      </c>
      <c r="G209" s="215"/>
      <c r="H209" s="219">
        <v>0</v>
      </c>
      <c r="I209" s="217"/>
      <c r="J209" s="219">
        <v>0</v>
      </c>
      <c r="K209" s="217"/>
      <c r="L209" s="219">
        <v>500</v>
      </c>
      <c r="M209" s="217"/>
      <c r="N209" s="221">
        <v>1000</v>
      </c>
    </row>
    <row r="210" spans="1:14" x14ac:dyDescent="0.25">
      <c r="A210" s="153" t="s">
        <v>114</v>
      </c>
      <c r="B210" s="150" t="s">
        <v>113</v>
      </c>
      <c r="C210" s="195"/>
      <c r="D210" s="195"/>
      <c r="E210" s="195"/>
      <c r="F210" s="234"/>
      <c r="G210" s="83"/>
      <c r="H210" s="85">
        <f>SUM(H211:H213)</f>
        <v>0</v>
      </c>
      <c r="I210" s="85"/>
      <c r="J210" s="85">
        <f>SUM(J211:J213)</f>
        <v>0</v>
      </c>
      <c r="K210" s="85"/>
      <c r="L210" s="85">
        <f>SUM(L211:L213)</f>
        <v>5000</v>
      </c>
      <c r="M210" s="85"/>
      <c r="N210" s="87">
        <f>SUM(N211:N213)</f>
        <v>10000</v>
      </c>
    </row>
    <row r="211" spans="1:14" ht="25.5" x14ac:dyDescent="0.25">
      <c r="A211" s="153"/>
      <c r="B211" s="192"/>
      <c r="C211" s="207" t="s">
        <v>406</v>
      </c>
      <c r="D211" s="207" t="s">
        <v>407</v>
      </c>
      <c r="E211" s="207" t="s">
        <v>408</v>
      </c>
      <c r="F211" s="208" t="s">
        <v>139</v>
      </c>
      <c r="G211" s="216"/>
      <c r="H211" s="223">
        <v>0</v>
      </c>
      <c r="I211" s="218"/>
      <c r="J211" s="223">
        <v>0</v>
      </c>
      <c r="K211" s="218"/>
      <c r="L211" s="223">
        <v>1000</v>
      </c>
      <c r="M211" s="218"/>
      <c r="N211" s="224">
        <v>2000</v>
      </c>
    </row>
    <row r="212" spans="1:14" ht="25.5" x14ac:dyDescent="0.25">
      <c r="A212" s="153"/>
      <c r="B212" s="192"/>
      <c r="C212" s="209" t="s">
        <v>409</v>
      </c>
      <c r="D212" s="209" t="s">
        <v>410</v>
      </c>
      <c r="E212" s="209" t="s">
        <v>411</v>
      </c>
      <c r="F212" s="210" t="s">
        <v>139</v>
      </c>
      <c r="G212" s="225"/>
      <c r="H212" s="226">
        <v>0</v>
      </c>
      <c r="I212" s="227"/>
      <c r="J212" s="226">
        <v>0</v>
      </c>
      <c r="K212" s="227"/>
      <c r="L212" s="226">
        <v>2500</v>
      </c>
      <c r="M212" s="227"/>
      <c r="N212" s="228">
        <v>5000</v>
      </c>
    </row>
    <row r="213" spans="1:14" ht="25.5" x14ac:dyDescent="0.25">
      <c r="A213" s="153"/>
      <c r="B213" s="192"/>
      <c r="C213" s="193" t="s">
        <v>412</v>
      </c>
      <c r="D213" s="193" t="s">
        <v>407</v>
      </c>
      <c r="E213" s="193" t="s">
        <v>408</v>
      </c>
      <c r="F213" s="197" t="s">
        <v>139</v>
      </c>
      <c r="G213" s="215"/>
      <c r="H213" s="219">
        <v>0</v>
      </c>
      <c r="I213" s="217"/>
      <c r="J213" s="219">
        <v>0</v>
      </c>
      <c r="K213" s="217"/>
      <c r="L213" s="219">
        <v>1500</v>
      </c>
      <c r="M213" s="217"/>
      <c r="N213" s="221">
        <v>3000</v>
      </c>
    </row>
    <row r="214" spans="1:14" x14ac:dyDescent="0.25">
      <c r="A214" s="156" t="s">
        <v>110</v>
      </c>
      <c r="B214" s="158" t="s">
        <v>123</v>
      </c>
      <c r="C214" s="194"/>
      <c r="D214" s="194"/>
      <c r="E214" s="194"/>
      <c r="F214" s="232"/>
      <c r="G214" s="185">
        <f t="shared" ref="G214:N214" si="9">+G201+G210</f>
        <v>1002.11</v>
      </c>
      <c r="H214" s="186">
        <f t="shared" si="9"/>
        <v>2982.4300000000003</v>
      </c>
      <c r="I214" s="186">
        <f t="shared" si="9"/>
        <v>13239.92</v>
      </c>
      <c r="J214" s="186">
        <f t="shared" si="9"/>
        <v>7531.84</v>
      </c>
      <c r="K214" s="186">
        <f t="shared" si="9"/>
        <v>14391.31</v>
      </c>
      <c r="L214" s="186">
        <f t="shared" si="9"/>
        <v>63066.41</v>
      </c>
      <c r="M214" s="186">
        <f t="shared" si="9"/>
        <v>17391.18</v>
      </c>
      <c r="N214" s="187">
        <f t="shared" si="9"/>
        <v>123029.54000000001</v>
      </c>
    </row>
    <row r="215" spans="1:14" ht="17.25" x14ac:dyDescent="0.25">
      <c r="A215" s="188" t="s">
        <v>137</v>
      </c>
      <c r="B215" s="51" t="s">
        <v>144</v>
      </c>
      <c r="C215" s="143"/>
      <c r="D215" s="143"/>
      <c r="E215" s="143"/>
      <c r="F215" s="144"/>
      <c r="G215" s="189"/>
      <c r="H215" s="190">
        <v>0</v>
      </c>
      <c r="I215" s="190"/>
      <c r="J215" s="190">
        <v>0</v>
      </c>
      <c r="K215" s="190"/>
      <c r="L215" s="190">
        <v>0</v>
      </c>
      <c r="M215" s="190"/>
      <c r="N215" s="191">
        <v>0</v>
      </c>
    </row>
    <row r="216" spans="1:14" x14ac:dyDescent="0.25">
      <c r="A216" s="4" t="s">
        <v>132</v>
      </c>
      <c r="B216" s="3"/>
      <c r="C216" s="145"/>
      <c r="D216" s="145"/>
      <c r="E216" s="145"/>
      <c r="F216" s="145"/>
      <c r="G216" s="135">
        <f t="shared" ref="G216:N216" si="10">+G215+G214+G200+G198+G191+G186+G171</f>
        <v>87598.86</v>
      </c>
      <c r="H216" s="136">
        <f t="shared" si="10"/>
        <v>53198.43</v>
      </c>
      <c r="I216" s="136">
        <f t="shared" si="10"/>
        <v>205408.44</v>
      </c>
      <c r="J216" s="136">
        <f t="shared" si="10"/>
        <v>117981.28999999998</v>
      </c>
      <c r="K216" s="136">
        <f t="shared" si="10"/>
        <v>308321.25</v>
      </c>
      <c r="L216" s="136">
        <f t="shared" si="10"/>
        <v>378325.24</v>
      </c>
      <c r="M216" s="136">
        <f t="shared" si="10"/>
        <v>508893.14999999997</v>
      </c>
      <c r="N216" s="137">
        <f t="shared" si="10"/>
        <v>935345.06</v>
      </c>
    </row>
    <row r="217" spans="1:14" x14ac:dyDescent="0.25">
      <c r="A217" s="4" t="s">
        <v>174</v>
      </c>
      <c r="B217" s="3"/>
      <c r="C217" s="142"/>
      <c r="D217" s="142"/>
      <c r="E217" s="142"/>
      <c r="F217" s="142"/>
      <c r="G217" s="16"/>
      <c r="H217" s="100">
        <v>0</v>
      </c>
      <c r="I217" s="17"/>
      <c r="J217" s="100">
        <v>0</v>
      </c>
      <c r="K217" s="17"/>
      <c r="L217" s="100">
        <v>0</v>
      </c>
      <c r="M217" s="17"/>
      <c r="N217" s="102">
        <v>0</v>
      </c>
    </row>
    <row r="218" spans="1:14" x14ac:dyDescent="0.25">
      <c r="A218" s="31"/>
      <c r="B218" s="56"/>
      <c r="C218" s="56"/>
      <c r="D218" s="56"/>
      <c r="E218" s="56"/>
      <c r="F218" s="56"/>
      <c r="G218" s="57"/>
      <c r="H218" s="57"/>
      <c r="I218" s="57"/>
      <c r="J218" s="57"/>
      <c r="K218" s="57"/>
      <c r="L218" s="57"/>
      <c r="M218" s="57"/>
      <c r="N218" s="58"/>
    </row>
    <row r="219" spans="1:14" x14ac:dyDescent="0.25">
      <c r="A219" s="59"/>
      <c r="B219" s="60" t="s">
        <v>129</v>
      </c>
      <c r="C219" s="146"/>
      <c r="D219" s="146"/>
      <c r="E219" s="146"/>
      <c r="F219" s="146"/>
      <c r="G219" s="136">
        <f t="shared" ref="G219:N219" si="11">+G89-G216</f>
        <v>163222.27000000002</v>
      </c>
      <c r="H219" s="136">
        <f t="shared" si="11"/>
        <v>16112.560000000005</v>
      </c>
      <c r="I219" s="136">
        <f t="shared" si="11"/>
        <v>93701.350000000035</v>
      </c>
      <c r="J219" s="136">
        <f t="shared" si="11"/>
        <v>29723.120000000024</v>
      </c>
      <c r="K219" s="136">
        <f t="shared" si="11"/>
        <v>141970.85999999999</v>
      </c>
      <c r="L219" s="136">
        <f t="shared" si="11"/>
        <v>92187.209999999963</v>
      </c>
      <c r="M219" s="136">
        <f t="shared" si="11"/>
        <v>52704.250000000058</v>
      </c>
      <c r="N219" s="137">
        <f t="shared" si="11"/>
        <v>47795.349999999977</v>
      </c>
    </row>
    <row r="220" spans="1:14" s="37" customFormat="1" x14ac:dyDescent="0.2">
      <c r="A220" s="59"/>
      <c r="B220" s="60" t="s">
        <v>163</v>
      </c>
      <c r="C220" s="147"/>
      <c r="D220" s="147"/>
      <c r="E220" s="147"/>
      <c r="F220" s="147"/>
      <c r="G220" s="18"/>
      <c r="H220" s="140">
        <f>+H90-H217</f>
        <v>0</v>
      </c>
      <c r="I220" s="19"/>
      <c r="J220" s="140">
        <f>+J90-J217</f>
        <v>0</v>
      </c>
      <c r="K220" s="19"/>
      <c r="L220" s="140">
        <f>+L90-L217</f>
        <v>0</v>
      </c>
      <c r="M220" s="19"/>
      <c r="N220" s="138">
        <f>+N90-N217</f>
        <v>0</v>
      </c>
    </row>
    <row r="221" spans="1:14" s="37" customFormat="1" x14ac:dyDescent="0.25">
      <c r="A221" s="61"/>
      <c r="B221" s="60" t="s">
        <v>134</v>
      </c>
      <c r="C221" s="146"/>
      <c r="D221" s="146"/>
      <c r="E221" s="146"/>
      <c r="F221" s="146"/>
      <c r="G221" s="136">
        <v>0</v>
      </c>
      <c r="H221" s="136">
        <f>IF(H219&lt;0,-H219,0)</f>
        <v>0</v>
      </c>
      <c r="I221" s="136">
        <v>0</v>
      </c>
      <c r="J221" s="136">
        <f>IF(J219&lt;0,-J219,0)</f>
        <v>0</v>
      </c>
      <c r="K221" s="136">
        <v>0</v>
      </c>
      <c r="L221" s="136">
        <f>IF(L219&lt;0,-L219,0)</f>
        <v>0</v>
      </c>
      <c r="M221" s="136">
        <v>0</v>
      </c>
      <c r="N221" s="139">
        <f>IF(N219&lt;0,-N219,0)</f>
        <v>0</v>
      </c>
    </row>
    <row r="222" spans="1:14" s="20" customFormat="1" ht="21" customHeight="1" x14ac:dyDescent="0.2">
      <c r="A222" s="2" t="s">
        <v>149</v>
      </c>
      <c r="B222" s="2"/>
      <c r="C222" s="2"/>
      <c r="D222" s="2"/>
      <c r="E222" s="2"/>
      <c r="F222" s="2"/>
      <c r="G222" s="2"/>
      <c r="H222" s="2"/>
      <c r="I222" s="2"/>
      <c r="J222" s="2"/>
      <c r="K222" s="2"/>
      <c r="L222" s="2"/>
      <c r="M222" s="2"/>
      <c r="N222" s="2"/>
    </row>
    <row r="223" spans="1:14" s="20" customFormat="1" ht="21" customHeight="1" x14ac:dyDescent="0.2">
      <c r="A223" s="1" t="s">
        <v>151</v>
      </c>
      <c r="B223" s="1"/>
      <c r="C223" s="1"/>
      <c r="D223" s="1"/>
      <c r="E223" s="1"/>
      <c r="F223" s="1"/>
      <c r="G223" s="1"/>
      <c r="H223" s="1"/>
      <c r="I223" s="1"/>
      <c r="J223" s="1"/>
      <c r="K223" s="1"/>
      <c r="L223" s="1"/>
      <c r="M223" s="1"/>
      <c r="N223" s="1"/>
    </row>
    <row r="224" spans="1:14" s="20" customFormat="1" ht="21" customHeight="1" x14ac:dyDescent="0.2">
      <c r="A224" s="14" t="s">
        <v>167</v>
      </c>
      <c r="B224" s="14"/>
      <c r="C224" s="14"/>
      <c r="D224" s="14"/>
      <c r="E224" s="14"/>
      <c r="F224" s="14"/>
      <c r="G224" s="14"/>
      <c r="H224" s="14"/>
      <c r="I224" s="14"/>
      <c r="J224" s="14"/>
      <c r="K224" s="14"/>
      <c r="L224" s="14"/>
      <c r="M224" s="14"/>
      <c r="N224" s="14"/>
    </row>
  </sheetData>
  <sheetProtection password="D3C7" sheet="1" objects="1" scenarios="1"/>
  <mergeCells count="39">
    <mergeCell ref="A7:N7"/>
    <mergeCell ref="B1:N2"/>
    <mergeCell ref="A3:N3"/>
    <mergeCell ref="A4:N4"/>
    <mergeCell ref="A5:N5"/>
    <mergeCell ref="A6:N6"/>
    <mergeCell ref="A89:B89"/>
    <mergeCell ref="A8:N8"/>
    <mergeCell ref="A9:N9"/>
    <mergeCell ref="A11:A13"/>
    <mergeCell ref="B11:B13"/>
    <mergeCell ref="C11:C13"/>
    <mergeCell ref="D11:D13"/>
    <mergeCell ref="E11:E13"/>
    <mergeCell ref="F11:F13"/>
    <mergeCell ref="G11:N11"/>
    <mergeCell ref="G12:H12"/>
    <mergeCell ref="I12:J12"/>
    <mergeCell ref="K12:L12"/>
    <mergeCell ref="M12:N12"/>
    <mergeCell ref="A87:B87"/>
    <mergeCell ref="A88:B88"/>
    <mergeCell ref="E92:E94"/>
    <mergeCell ref="A90:B90"/>
    <mergeCell ref="A92:A94"/>
    <mergeCell ref="B92:B94"/>
    <mergeCell ref="C92:C94"/>
    <mergeCell ref="D92:D94"/>
    <mergeCell ref="F92:F94"/>
    <mergeCell ref="G92:N92"/>
    <mergeCell ref="G93:H93"/>
    <mergeCell ref="I93:J93"/>
    <mergeCell ref="K93:L93"/>
    <mergeCell ref="M93:N93"/>
    <mergeCell ref="A216:B216"/>
    <mergeCell ref="A217:B217"/>
    <mergeCell ref="A222:N222"/>
    <mergeCell ref="A223:N223"/>
    <mergeCell ref="A224:N224"/>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Giulia Lovera (Dasein)</cp:lastModifiedBy>
  <cp:lastPrinted>2025-01-31T15:01:04Z</cp:lastPrinted>
  <dcterms:created xsi:type="dcterms:W3CDTF">2015-02-26T11:29:02Z</dcterms:created>
  <dcterms:modified xsi:type="dcterms:W3CDTF">2026-07-27T10:58:18Z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